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340" windowHeight="8595" tabRatio="815"/>
  </bookViews>
  <sheets>
    <sheet name="MPI ak pas - IIP ass liab" sheetId="30" r:id="rId1"/>
    <sheet name="MPI sektory-IIP by sectors" sheetId="1" r:id="rId2"/>
    <sheet name="IB za granicą - DI abroad" sheetId="10" r:id="rId3"/>
    <sheet name="IB w Polsce - DI in Poland" sheetId="31" r:id="rId4"/>
    <sheet name="MPI rząd 1-IIP government 1" sheetId="47" r:id="rId5"/>
    <sheet name="MPI rząd 2 -IIP government 2" sheetId="42" r:id="rId6"/>
    <sheet name="MPI MIF 1-IIP MFIs 1" sheetId="44" r:id="rId7"/>
    <sheet name="MPI MIF 2-IIP MFIs 2" sheetId="43" r:id="rId8"/>
    <sheet name="MPI poz sek 1-IIP other sec. 1" sheetId="40" r:id="rId9"/>
    <sheet name="MPI poz sek 2-IIP other sec. 2" sheetId="45" r:id="rId10"/>
    <sheet name="MPI NBP 1-IIP NBP 1" sheetId="41" r:id="rId11"/>
    <sheet name="MPI NBP 2-IIP NBP 2" sheetId="46" r:id="rId12"/>
  </sheets>
  <externalReferences>
    <externalReference r:id="rId13"/>
  </externalReferences>
  <definedNames>
    <definedName name="_xlnm.Database">'[1]2000'!$H$8:$H$812</definedName>
    <definedName name="Database_MI">'[1]2000'!$H$8:$H$812</definedName>
    <definedName name="DATES">'[1]2000'!$H$1:$Q$1</definedName>
    <definedName name="NAMES">'[1]2000'!$A$15:$A$812</definedName>
    <definedName name="_xlnm.Print_Area" localSheetId="3">'IB w Polsce - DI in Poland'!$A$1:$P$53</definedName>
    <definedName name="_xlnm.Print_Area" localSheetId="2">'IB za granicą - DI abroad'!$A$1:$P$53</definedName>
    <definedName name="_xlnm.Print_Area" localSheetId="0">'MPI ak pas - IIP ass liab'!$A$1:$R$52</definedName>
    <definedName name="_xlnm.Print_Area" localSheetId="6">'MPI MIF 1-IIP MFIs 1'!$A$1:$V$54</definedName>
    <definedName name="_xlnm.Print_Area" localSheetId="7">'MPI MIF 2-IIP MFIs 2'!$A$1:$M$54</definedName>
    <definedName name="_xlnm.Print_Area" localSheetId="10">'MPI NBP 1-IIP NBP 1'!$A$1:$W$54</definedName>
    <definedName name="_xlnm.Print_Area" localSheetId="11">'MPI NBP 2-IIP NBP 2'!$A$1:$K$54</definedName>
    <definedName name="_xlnm.Print_Area" localSheetId="8">'MPI poz sek 1-IIP other sec. 1'!$A$1:$V$54</definedName>
    <definedName name="_xlnm.Print_Area" localSheetId="9">'MPI poz sek 2-IIP other sec. 2'!$A$1:$O$54</definedName>
    <definedName name="_xlnm.Print_Area" localSheetId="4">'MPI rząd 1-IIP government 1'!$A$1:$S$55</definedName>
    <definedName name="_xlnm.Print_Area" localSheetId="5">'MPI rząd 2 -IIP government 2'!$A$1:$O$54</definedName>
    <definedName name="_xlnm.Print_Area" localSheetId="1">'MPI sektory-IIP by sectors'!$A$1:$P$52</definedName>
    <definedName name="_xlnm.Print_Area">#REF!</definedName>
    <definedName name="OGÓŁEM__PASYWA">#REF!</definedName>
    <definedName name="PRINT_AREA_MI">#REF!</definedName>
    <definedName name="_xlnm.Print_Titles" localSheetId="2">'IB za granicą - DI abroad'!$3:$9</definedName>
    <definedName name="_xlnm.Print_Titles" localSheetId="0">'MPI ak pas - IIP ass liab'!$3:$8</definedName>
    <definedName name="_xlnm.Print_Titles" localSheetId="6">'MPI MIF 1-IIP MFIs 1'!$3:$10</definedName>
    <definedName name="_xlnm.Print_Titles" localSheetId="7">'MPI MIF 2-IIP MFIs 2'!$3:$10</definedName>
    <definedName name="_xlnm.Print_Titles" localSheetId="10">'MPI NBP 1-IIP NBP 1'!$3:$10</definedName>
    <definedName name="_xlnm.Print_Titles" localSheetId="11">'MPI NBP 2-IIP NBP 2'!$3:$10</definedName>
    <definedName name="_xlnm.Print_Titles" localSheetId="9">'MPI poz sek 2-IIP other sec. 2'!$3:$10</definedName>
    <definedName name="_xlnm.Print_Titles" localSheetId="4">'MPI rząd 1-IIP government 1'!$3:$11</definedName>
    <definedName name="_xlnm.Print_Titles" localSheetId="5">'MPI rząd 2 -IIP government 2'!$3:$10</definedName>
    <definedName name="_xlnm.Print_Titles" localSheetId="1">'MPI sektory-IIP by sectors'!$3:$8</definedName>
  </definedNames>
  <calcPr calcId="145621" calcOnSave="0"/>
</workbook>
</file>

<file path=xl/calcChain.xml><?xml version="1.0" encoding="utf-8"?>
<calcChain xmlns="http://schemas.openxmlformats.org/spreadsheetml/2006/main">
  <c r="S55" i="47" l="1"/>
  <c r="R55" i="47" s="1"/>
  <c r="Q55" i="47" s="1"/>
  <c r="P55" i="47" s="1"/>
  <c r="S54" i="47"/>
  <c r="R54" i="47" s="1"/>
  <c r="Q54" i="47" s="1"/>
  <c r="P54" i="47" s="1"/>
  <c r="S53" i="47"/>
  <c r="R53" i="47" s="1"/>
  <c r="Q53" i="47" s="1"/>
  <c r="P53" i="47" s="1"/>
  <c r="I53" i="46" l="1"/>
  <c r="C53" i="46"/>
  <c r="B53" i="46" s="1"/>
  <c r="C51" i="46"/>
  <c r="B51" i="46" s="1"/>
  <c r="P51" i="41"/>
  <c r="L51" i="41"/>
  <c r="K51" i="41" s="1"/>
  <c r="H52" i="41"/>
  <c r="L53" i="41"/>
  <c r="K53" i="41" s="1"/>
  <c r="H53" i="41"/>
  <c r="F53" i="41" s="1"/>
  <c r="L54" i="41"/>
  <c r="K54" i="41" s="1"/>
  <c r="M52" i="45"/>
  <c r="C52" i="45"/>
  <c r="I51" i="40"/>
  <c r="I52" i="40"/>
  <c r="O51" i="40"/>
  <c r="T53" i="40"/>
  <c r="R53" i="40" s="1"/>
  <c r="O53" i="40"/>
  <c r="G53" i="43"/>
  <c r="T54" i="44"/>
  <c r="O54" i="44"/>
  <c r="O53" i="44"/>
  <c r="M53" i="44" s="1"/>
  <c r="T52" i="44"/>
  <c r="R52" i="44" s="1"/>
  <c r="O52" i="44"/>
  <c r="T51" i="44"/>
  <c r="H51" i="42"/>
  <c r="M53" i="42"/>
  <c r="C53" i="42"/>
  <c r="N50" i="31"/>
  <c r="N51" i="31"/>
  <c r="G53" i="31"/>
  <c r="D53" i="10"/>
  <c r="G51" i="10"/>
  <c r="H50" i="1"/>
  <c r="E50" i="1"/>
  <c r="E51" i="1"/>
  <c r="K52" i="30"/>
  <c r="E52" i="30"/>
  <c r="Q51" i="30"/>
  <c r="K51" i="30"/>
  <c r="D51" i="30"/>
  <c r="N50" i="30"/>
  <c r="H50" i="30"/>
  <c r="Q49" i="30"/>
  <c r="N49" i="30"/>
  <c r="H49" i="30"/>
  <c r="D49" i="30"/>
  <c r="H54" i="41"/>
  <c r="L52" i="41"/>
  <c r="K52" i="41" s="1"/>
  <c r="T54" i="40"/>
  <c r="R54" i="40" s="1"/>
  <c r="K51" i="43"/>
  <c r="F53" i="44"/>
  <c r="I51" i="44"/>
  <c r="F52" i="47"/>
  <c r="K51" i="31"/>
  <c r="D51" i="10"/>
  <c r="N49" i="1"/>
  <c r="Q52" i="30"/>
  <c r="E51" i="30"/>
  <c r="Q50" i="30"/>
  <c r="E50" i="30" l="1"/>
  <c r="K50" i="30"/>
  <c r="H52" i="30"/>
  <c r="N52" i="30"/>
  <c r="D52" i="1"/>
  <c r="H52" i="1"/>
  <c r="K50" i="10"/>
  <c r="D53" i="31"/>
  <c r="K50" i="31"/>
  <c r="J50" i="31" s="1"/>
  <c r="M53" i="45"/>
  <c r="D52" i="30"/>
  <c r="C50" i="1"/>
  <c r="B50" i="1" s="1"/>
  <c r="R51" i="44"/>
  <c r="D51" i="44" s="1"/>
  <c r="O52" i="47"/>
  <c r="N52" i="47" s="1"/>
  <c r="H51" i="30"/>
  <c r="C52" i="1"/>
  <c r="O54" i="47"/>
  <c r="N54" i="47" s="1"/>
  <c r="E49" i="1"/>
  <c r="D52" i="10"/>
  <c r="C52" i="10" s="1"/>
  <c r="K52" i="10"/>
  <c r="K53" i="10"/>
  <c r="D50" i="10"/>
  <c r="K51" i="10"/>
  <c r="K53" i="31"/>
  <c r="D51" i="31"/>
  <c r="C51" i="31" s="1"/>
  <c r="B51" i="31" s="1"/>
  <c r="D50" i="31"/>
  <c r="K52" i="47"/>
  <c r="I52" i="47" s="1"/>
  <c r="H52" i="47" s="1"/>
  <c r="O53" i="47"/>
  <c r="N53" i="47" s="1"/>
  <c r="C54" i="42"/>
  <c r="B54" i="42" s="1"/>
  <c r="M54" i="42"/>
  <c r="C52" i="42"/>
  <c r="B52" i="42" s="1"/>
  <c r="H52" i="42"/>
  <c r="M52" i="42"/>
  <c r="O51" i="44"/>
  <c r="M51" i="44" s="1"/>
  <c r="I53" i="44"/>
  <c r="E53" i="44" s="1"/>
  <c r="T53" i="44"/>
  <c r="R53" i="44" s="1"/>
  <c r="F52" i="44"/>
  <c r="E52" i="44" s="1"/>
  <c r="C51" i="43"/>
  <c r="G51" i="43"/>
  <c r="C52" i="43"/>
  <c r="G52" i="43"/>
  <c r="D52" i="44" s="1"/>
  <c r="C54" i="43"/>
  <c r="O54" i="40"/>
  <c r="M54" i="40" s="1"/>
  <c r="L54" i="40" s="1"/>
  <c r="I54" i="40"/>
  <c r="F53" i="40"/>
  <c r="C53" i="40" s="1"/>
  <c r="F52" i="40"/>
  <c r="F51" i="40"/>
  <c r="C51" i="40" s="1"/>
  <c r="C51" i="45"/>
  <c r="H51" i="45"/>
  <c r="B51" i="45" s="1"/>
  <c r="M51" i="45"/>
  <c r="C53" i="45"/>
  <c r="B53" i="45" s="1"/>
  <c r="H53" i="45"/>
  <c r="C54" i="45"/>
  <c r="P54" i="41"/>
  <c r="T54" i="41"/>
  <c r="P53" i="41"/>
  <c r="T53" i="41"/>
  <c r="D53" i="41" s="1"/>
  <c r="P52" i="41"/>
  <c r="T51" i="41"/>
  <c r="D51" i="41" s="1"/>
  <c r="I51" i="46"/>
  <c r="C52" i="46"/>
  <c r="B52" i="46" s="1"/>
  <c r="I52" i="46"/>
  <c r="C54" i="46"/>
  <c r="B54" i="46" s="1"/>
  <c r="J51" i="31"/>
  <c r="K53" i="47"/>
  <c r="I53" i="47" s="1"/>
  <c r="E49" i="30"/>
  <c r="C51" i="30"/>
  <c r="B51" i="30" s="1"/>
  <c r="N51" i="30"/>
  <c r="E52" i="1"/>
  <c r="D50" i="1"/>
  <c r="K49" i="1"/>
  <c r="G52" i="10"/>
  <c r="N52" i="10"/>
  <c r="G53" i="10"/>
  <c r="N53" i="10"/>
  <c r="G50" i="10"/>
  <c r="N50" i="10"/>
  <c r="N51" i="10"/>
  <c r="J51" i="10" s="1"/>
  <c r="N53" i="31"/>
  <c r="J53" i="31" s="1"/>
  <c r="G52" i="31"/>
  <c r="N52" i="31"/>
  <c r="G51" i="31"/>
  <c r="G50" i="31"/>
  <c r="C50" i="31" s="1"/>
  <c r="K54" i="47"/>
  <c r="M51" i="42"/>
  <c r="M52" i="44"/>
  <c r="L52" i="44" s="1"/>
  <c r="I54" i="44"/>
  <c r="I52" i="44"/>
  <c r="K52" i="43"/>
  <c r="K53" i="43"/>
  <c r="K54" i="43"/>
  <c r="M53" i="40"/>
  <c r="F54" i="40"/>
  <c r="E54" i="40" s="1"/>
  <c r="T51" i="40"/>
  <c r="R51" i="40" s="1"/>
  <c r="I53" i="40"/>
  <c r="M54" i="45"/>
  <c r="T52" i="41"/>
  <c r="O52" i="41" s="1"/>
  <c r="H51" i="41"/>
  <c r="F51" i="41" s="1"/>
  <c r="E51" i="41" s="1"/>
  <c r="I54" i="46"/>
  <c r="Q52" i="47"/>
  <c r="I54" i="47"/>
  <c r="B52" i="1"/>
  <c r="D49" i="1"/>
  <c r="H49" i="1"/>
  <c r="D50" i="30"/>
  <c r="H51" i="1"/>
  <c r="C49" i="30"/>
  <c r="B49" i="30" s="1"/>
  <c r="R54" i="44"/>
  <c r="D54" i="41"/>
  <c r="K49" i="30"/>
  <c r="H53" i="42"/>
  <c r="C51" i="42"/>
  <c r="B51" i="42" s="1"/>
  <c r="O52" i="40"/>
  <c r="M52" i="40" s="1"/>
  <c r="M51" i="40"/>
  <c r="O55" i="47"/>
  <c r="N55" i="47" s="1"/>
  <c r="D52" i="31"/>
  <c r="C52" i="31" s="1"/>
  <c r="K52" i="31"/>
  <c r="J52" i="31" s="1"/>
  <c r="B52" i="31" s="1"/>
  <c r="K55" i="47"/>
  <c r="I55" i="47" s="1"/>
  <c r="H54" i="42"/>
  <c r="F54" i="44"/>
  <c r="E54" i="44" s="1"/>
  <c r="F51" i="44"/>
  <c r="C51" i="44" s="1"/>
  <c r="C53" i="43"/>
  <c r="B53" i="43" s="1"/>
  <c r="G54" i="43"/>
  <c r="T52" i="40"/>
  <c r="R52" i="40" s="1"/>
  <c r="D52" i="40" s="1"/>
  <c r="H52" i="45"/>
  <c r="H54" i="45"/>
  <c r="D54" i="40" s="1"/>
  <c r="B54" i="43"/>
  <c r="D54" i="44"/>
  <c r="C53" i="31"/>
  <c r="C53" i="10"/>
  <c r="C51" i="10"/>
  <c r="D51" i="1"/>
  <c r="C51" i="41"/>
  <c r="E53" i="41"/>
  <c r="C53" i="41"/>
  <c r="F52" i="41"/>
  <c r="F54" i="41"/>
  <c r="B52" i="45"/>
  <c r="D53" i="40"/>
  <c r="E52" i="40"/>
  <c r="L53" i="40"/>
  <c r="E51" i="40"/>
  <c r="E51" i="44"/>
  <c r="C53" i="44"/>
  <c r="M54" i="44"/>
  <c r="L53" i="44"/>
  <c r="B53" i="42"/>
  <c r="D52" i="47"/>
  <c r="E52" i="47"/>
  <c r="C50" i="10"/>
  <c r="J53" i="10"/>
  <c r="B53" i="10" s="1"/>
  <c r="C49" i="1"/>
  <c r="C51" i="1"/>
  <c r="C50" i="30"/>
  <c r="C52" i="30"/>
  <c r="B52" i="30" s="1"/>
  <c r="C52" i="40" l="1"/>
  <c r="H54" i="47"/>
  <c r="G54" i="47" s="1"/>
  <c r="F54" i="47" s="1"/>
  <c r="E54" i="47" s="1"/>
  <c r="D54" i="47" s="1"/>
  <c r="C54" i="47" s="1"/>
  <c r="B54" i="47" s="1"/>
  <c r="J50" i="10"/>
  <c r="D53" i="44"/>
  <c r="L51" i="40"/>
  <c r="D52" i="41"/>
  <c r="B53" i="44"/>
  <c r="B53" i="40"/>
  <c r="B50" i="30"/>
  <c r="O51" i="41"/>
  <c r="O53" i="41"/>
  <c r="J52" i="10"/>
  <c r="B52" i="10" s="1"/>
  <c r="B52" i="40"/>
  <c r="H53" i="47"/>
  <c r="G53" i="47" s="1"/>
  <c r="F53" i="47" s="1"/>
  <c r="E53" i="47" s="1"/>
  <c r="D53" i="47" s="1"/>
  <c r="C53" i="47" s="1"/>
  <c r="B53" i="47" s="1"/>
  <c r="B50" i="31"/>
  <c r="L51" i="44"/>
  <c r="E53" i="40"/>
  <c r="D51" i="40"/>
  <c r="B51" i="40" s="1"/>
  <c r="B49" i="1"/>
  <c r="C52" i="47"/>
  <c r="B52" i="47" s="1"/>
  <c r="C52" i="44"/>
  <c r="B52" i="44" s="1"/>
  <c r="L54" i="44"/>
  <c r="B53" i="31"/>
  <c r="B51" i="44"/>
  <c r="H55" i="47"/>
  <c r="G55" i="47" s="1"/>
  <c r="F55" i="47" s="1"/>
  <c r="E55" i="47" s="1"/>
  <c r="D55" i="47" s="1"/>
  <c r="C55" i="47" s="1"/>
  <c r="B55" i="47" s="1"/>
  <c r="O54" i="41"/>
  <c r="B51" i="43"/>
  <c r="B52" i="43"/>
  <c r="C54" i="40"/>
  <c r="B54" i="40" s="1"/>
  <c r="B51" i="1"/>
  <c r="B50" i="10"/>
  <c r="B54" i="45"/>
  <c r="B51" i="41"/>
  <c r="B51" i="10"/>
  <c r="L52" i="40"/>
  <c r="E54" i="41"/>
  <c r="C54" i="41"/>
  <c r="B54" i="41" s="1"/>
  <c r="B53" i="41"/>
  <c r="E52" i="41"/>
  <c r="C52" i="41"/>
  <c r="B52" i="41" s="1"/>
  <c r="C54" i="44"/>
  <c r="B54" i="44" s="1"/>
  <c r="B10" i="41" l="1"/>
  <c r="B10" i="40"/>
  <c r="C10" i="40" s="1"/>
  <c r="D10" i="40" s="1"/>
  <c r="E10" i="40"/>
  <c r="F10" i="40" s="1"/>
  <c r="G10" i="40" s="1"/>
  <c r="H10" i="40" s="1"/>
  <c r="I10" i="40" s="1"/>
  <c r="J10" i="40" s="1"/>
  <c r="K10" i="40" s="1"/>
  <c r="L10" i="40" s="1"/>
  <c r="M10" i="40" s="1"/>
  <c r="N10" i="40" s="1"/>
  <c r="O10" i="40" s="1"/>
  <c r="P10" i="40" s="1"/>
  <c r="Q10" i="40" s="1"/>
  <c r="R10" i="40" s="1"/>
  <c r="S10" i="40" s="1"/>
  <c r="T10" i="40" s="1"/>
  <c r="U10" i="40" s="1"/>
  <c r="V10" i="40" s="1"/>
  <c r="B10" i="44"/>
  <c r="B9" i="31"/>
  <c r="F51" i="47"/>
  <c r="E51" i="47" s="1"/>
  <c r="F50" i="47"/>
  <c r="F49" i="47"/>
  <c r="E49" i="47" s="1"/>
  <c r="K48" i="47"/>
  <c r="F48" i="47"/>
  <c r="E48" i="47" s="1"/>
  <c r="F47" i="47"/>
  <c r="E47" i="47" s="1"/>
  <c r="F46" i="47"/>
  <c r="K45" i="47"/>
  <c r="F45" i="47"/>
  <c r="E45" i="47" s="1"/>
  <c r="F44" i="47"/>
  <c r="E44" i="47" s="1"/>
  <c r="Q43" i="47"/>
  <c r="F43" i="47"/>
  <c r="E43" i="47" s="1"/>
  <c r="F42" i="47"/>
  <c r="E42" i="47" s="1"/>
  <c r="F41" i="47"/>
  <c r="E41" i="47" s="1"/>
  <c r="F40" i="47"/>
  <c r="E40" i="47" s="1"/>
  <c r="F39" i="47"/>
  <c r="E39" i="47" s="1"/>
  <c r="F38" i="47"/>
  <c r="E38" i="47" s="1"/>
  <c r="F37" i="47"/>
  <c r="E37" i="47" s="1"/>
  <c r="F36" i="47"/>
  <c r="E36" i="47" s="1"/>
  <c r="F35" i="47"/>
  <c r="E35" i="47" s="1"/>
  <c r="F34" i="47"/>
  <c r="E34" i="47" s="1"/>
  <c r="K33" i="47"/>
  <c r="I33" i="47" s="1"/>
  <c r="F33" i="47"/>
  <c r="E33" i="47" s="1"/>
  <c r="Q32" i="47"/>
  <c r="F32" i="47"/>
  <c r="E32" i="47" s="1"/>
  <c r="F31" i="47"/>
  <c r="E31" i="47" s="1"/>
  <c r="F30" i="47"/>
  <c r="E30" i="47" s="1"/>
  <c r="K29" i="47"/>
  <c r="F29" i="47"/>
  <c r="E29" i="47" s="1"/>
  <c r="F28" i="47"/>
  <c r="E28" i="47" s="1"/>
  <c r="Q27" i="47"/>
  <c r="F27" i="47"/>
  <c r="E27" i="47" s="1"/>
  <c r="F26" i="47"/>
  <c r="K25" i="47"/>
  <c r="F25" i="47"/>
  <c r="E25" i="47" s="1"/>
  <c r="F24" i="47"/>
  <c r="E24" i="47" s="1"/>
  <c r="F23" i="47"/>
  <c r="E23" i="47" s="1"/>
  <c r="F22" i="47"/>
  <c r="E22" i="47" s="1"/>
  <c r="K21" i="47"/>
  <c r="F21" i="47"/>
  <c r="E21" i="47" s="1"/>
  <c r="F20" i="47"/>
  <c r="E20" i="47" s="1"/>
  <c r="Q19" i="47"/>
  <c r="F19" i="47"/>
  <c r="E19" i="47" s="1"/>
  <c r="F18" i="47"/>
  <c r="E18" i="47" s="1"/>
  <c r="F17" i="47"/>
  <c r="E17" i="47" s="1"/>
  <c r="F16" i="47"/>
  <c r="E16" i="47" s="1"/>
  <c r="F15" i="47"/>
  <c r="E15" i="47" s="1"/>
  <c r="F14" i="47"/>
  <c r="F13" i="47"/>
  <c r="E13" i="47" s="1"/>
  <c r="F12" i="47"/>
  <c r="E12" i="47" s="1"/>
  <c r="B11" i="47"/>
  <c r="C11" i="47"/>
  <c r="D11" i="47" s="1"/>
  <c r="E11" i="47" s="1"/>
  <c r="F11" i="47"/>
  <c r="G11" i="47" s="1"/>
  <c r="H11" i="47" s="1"/>
  <c r="I11" i="47" s="1"/>
  <c r="J11" i="47" s="1"/>
  <c r="K11" i="47" s="1"/>
  <c r="L11" i="47" s="1"/>
  <c r="M11" i="47" s="1"/>
  <c r="N11" i="47" s="1"/>
  <c r="O11" i="47" s="1"/>
  <c r="P11" i="47" s="1"/>
  <c r="Q11" i="47" s="1"/>
  <c r="R11" i="47" s="1"/>
  <c r="S11" i="47" s="1"/>
  <c r="I8" i="30"/>
  <c r="J8" i="30"/>
  <c r="K8" i="30"/>
  <c r="L8" i="30"/>
  <c r="M8" i="30" s="1"/>
  <c r="N8" i="30" s="1"/>
  <c r="O8" i="30" s="1"/>
  <c r="P8" i="30" s="1"/>
  <c r="Q8" i="30" s="1"/>
  <c r="R8" i="30" s="1"/>
  <c r="B8" i="30"/>
  <c r="C8" i="30"/>
  <c r="D8" i="30" s="1"/>
  <c r="E8" i="30" s="1"/>
  <c r="F8" i="30"/>
  <c r="G8" i="30" s="1"/>
  <c r="N8" i="1"/>
  <c r="O8" i="1" s="1"/>
  <c r="P8" i="1" s="1"/>
  <c r="B8" i="1"/>
  <c r="C8" i="1" s="1"/>
  <c r="D8" i="1" s="1"/>
  <c r="E8" i="1" s="1"/>
  <c r="F8" i="1" s="1"/>
  <c r="G8" i="1"/>
  <c r="H8" i="1" s="1"/>
  <c r="I8" i="1" s="1"/>
  <c r="J8" i="1" s="1"/>
  <c r="K8" i="1" s="1"/>
  <c r="L8" i="1" s="1"/>
  <c r="M8" i="1" s="1"/>
  <c r="B9" i="10"/>
  <c r="C9" i="10" s="1"/>
  <c r="D9" i="10" s="1"/>
  <c r="E9" i="10" s="1"/>
  <c r="F9" i="10" s="1"/>
  <c r="G9" i="10" s="1"/>
  <c r="H9" i="10" s="1"/>
  <c r="I9" i="10" s="1"/>
  <c r="J9" i="10" s="1"/>
  <c r="K9" i="10" s="1"/>
  <c r="L9" i="10" s="1"/>
  <c r="M9" i="10" s="1"/>
  <c r="N9" i="10" s="1"/>
  <c r="O9" i="10" s="1"/>
  <c r="P9" i="10" s="1"/>
  <c r="C10" i="46"/>
  <c r="D10" i="46" s="1"/>
  <c r="E10" i="46" s="1"/>
  <c r="F10" i="46" s="1"/>
  <c r="G10" i="46" s="1"/>
  <c r="H10" i="46" s="1"/>
  <c r="I10" i="46" s="1"/>
  <c r="J10" i="46" s="1"/>
  <c r="K10" i="46" s="1"/>
  <c r="C10" i="45"/>
  <c r="D10" i="45" s="1"/>
  <c r="E10" i="45"/>
  <c r="F10" i="45" s="1"/>
  <c r="G10" i="45" s="1"/>
  <c r="H10" i="45" s="1"/>
  <c r="I10" i="45" s="1"/>
  <c r="J10" i="45" s="1"/>
  <c r="K10" i="45" s="1"/>
  <c r="L10" i="45" s="1"/>
  <c r="M10" i="45" s="1"/>
  <c r="N10" i="45"/>
  <c r="O10" i="45" s="1"/>
  <c r="C10" i="44"/>
  <c r="D10" i="44"/>
  <c r="E10" i="44"/>
  <c r="F10" i="44" s="1"/>
  <c r="G10" i="44" s="1"/>
  <c r="H10" i="44"/>
  <c r="I10" i="44" s="1"/>
  <c r="J10" i="44" s="1"/>
  <c r="K10" i="44" s="1"/>
  <c r="L10" i="44" s="1"/>
  <c r="M10" i="44" s="1"/>
  <c r="N10" i="44" s="1"/>
  <c r="O10" i="44" s="1"/>
  <c r="P10" i="44" s="1"/>
  <c r="Q10" i="44" s="1"/>
  <c r="R10" i="44" s="1"/>
  <c r="S10" i="44" s="1"/>
  <c r="T10" i="44" s="1"/>
  <c r="U10" i="44" s="1"/>
  <c r="V10" i="44" s="1"/>
  <c r="C10" i="43"/>
  <c r="D10" i="43"/>
  <c r="E10" i="43" s="1"/>
  <c r="F10" i="43" s="1"/>
  <c r="G10" i="43" s="1"/>
  <c r="H10" i="43" s="1"/>
  <c r="I10" i="43" s="1"/>
  <c r="J10" i="43" s="1"/>
  <c r="K10" i="43" s="1"/>
  <c r="L10" i="43" s="1"/>
  <c r="M10" i="43" s="1"/>
  <c r="C10" i="42"/>
  <c r="D10" i="42" s="1"/>
  <c r="E10" i="42" s="1"/>
  <c r="F10" i="42" s="1"/>
  <c r="G10" i="42" s="1"/>
  <c r="H10" i="42" s="1"/>
  <c r="I10" i="42" s="1"/>
  <c r="J10" i="42" s="1"/>
  <c r="K10" i="42" s="1"/>
  <c r="L10" i="42" s="1"/>
  <c r="M10" i="42" s="1"/>
  <c r="N10" i="42" s="1"/>
  <c r="O10" i="42" s="1"/>
  <c r="C10" i="41"/>
  <c r="D10" i="41" s="1"/>
  <c r="C9" i="31"/>
  <c r="D9" i="31" s="1"/>
  <c r="E9" i="31"/>
  <c r="F9" i="31"/>
  <c r="G9" i="31" s="1"/>
  <c r="H9" i="31" s="1"/>
  <c r="I9" i="31" s="1"/>
  <c r="E18" i="30"/>
  <c r="Q11" i="30"/>
  <c r="Q15" i="30"/>
  <c r="Q16" i="30"/>
  <c r="Q23" i="30"/>
  <c r="Q27" i="30"/>
  <c r="Q20" i="30"/>
  <c r="Q24" i="30"/>
  <c r="Q21" i="30"/>
  <c r="Q33" i="30"/>
  <c r="Q35" i="30"/>
  <c r="Q9" i="30"/>
  <c r="Q26" i="30"/>
  <c r="Q12" i="30"/>
  <c r="Q32" i="30"/>
  <c r="Q28" i="30"/>
  <c r="N20" i="30"/>
  <c r="Q18" i="30"/>
  <c r="Q25" i="30"/>
  <c r="Q22" i="30"/>
  <c r="Q17" i="30"/>
  <c r="H24" i="30"/>
  <c r="G48" i="31"/>
  <c r="K47" i="10"/>
  <c r="H50" i="41"/>
  <c r="H49" i="41"/>
  <c r="H48" i="41"/>
  <c r="H47" i="41"/>
  <c r="C46" i="46"/>
  <c r="B46" i="46" s="1"/>
  <c r="C45" i="46"/>
  <c r="C44" i="46"/>
  <c r="B44" i="46" s="1"/>
  <c r="Q31" i="30"/>
  <c r="Q30" i="30"/>
  <c r="E30" i="30"/>
  <c r="G46" i="10"/>
  <c r="E39" i="30"/>
  <c r="Q41" i="30"/>
  <c r="N46" i="10"/>
  <c r="N35" i="10"/>
  <c r="N11" i="10"/>
  <c r="M45" i="42"/>
  <c r="K42" i="43"/>
  <c r="Q42" i="30"/>
  <c r="Q44" i="30"/>
  <c r="T46" i="44"/>
  <c r="Q14" i="30"/>
  <c r="T19" i="44"/>
  <c r="F33" i="44"/>
  <c r="H31" i="41"/>
  <c r="I50" i="44"/>
  <c r="O46" i="44"/>
  <c r="H40" i="41"/>
  <c r="H42" i="41"/>
  <c r="M42" i="42"/>
  <c r="T40" i="44"/>
  <c r="Q43" i="30"/>
  <c r="D14" i="10"/>
  <c r="D18" i="10"/>
  <c r="G10" i="31"/>
  <c r="G15" i="31"/>
  <c r="D18" i="31"/>
  <c r="D24" i="31"/>
  <c r="D27" i="31"/>
  <c r="G29" i="31"/>
  <c r="K10" i="31"/>
  <c r="K16" i="31"/>
  <c r="K19" i="31"/>
  <c r="N27" i="31"/>
  <c r="F11" i="44"/>
  <c r="T16" i="44"/>
  <c r="C17" i="43"/>
  <c r="T17" i="44"/>
  <c r="T21" i="44"/>
  <c r="K22" i="43"/>
  <c r="K25" i="43"/>
  <c r="F28" i="44"/>
  <c r="I29" i="44"/>
  <c r="M13" i="45"/>
  <c r="T14" i="40"/>
  <c r="R14" i="40" s="1"/>
  <c r="O16" i="40"/>
  <c r="M17" i="45"/>
  <c r="M18" i="45"/>
  <c r="I18" i="40"/>
  <c r="M19" i="45"/>
  <c r="T19" i="40"/>
  <c r="O22" i="40"/>
  <c r="H14" i="41"/>
  <c r="K34" i="43"/>
  <c r="O33" i="40"/>
  <c r="M33" i="40" s="1"/>
  <c r="H32" i="41"/>
  <c r="F32" i="41" s="1"/>
  <c r="L31" i="41"/>
  <c r="K31" i="41" s="1"/>
  <c r="G38" i="43"/>
  <c r="T37" i="44"/>
  <c r="K35" i="31"/>
  <c r="K35" i="10"/>
  <c r="K34" i="1"/>
  <c r="M14" i="42"/>
  <c r="M15" i="42"/>
  <c r="K39" i="31"/>
  <c r="F42" i="44"/>
  <c r="G42" i="31"/>
  <c r="I50" i="40"/>
  <c r="D39" i="10"/>
  <c r="T46" i="40"/>
  <c r="N12" i="10"/>
  <c r="N44" i="10"/>
  <c r="I37" i="40"/>
  <c r="I26" i="40"/>
  <c r="Q39" i="30"/>
  <c r="Q37" i="30"/>
  <c r="T44" i="40"/>
  <c r="M44" i="45"/>
  <c r="N39" i="31"/>
  <c r="H25" i="1"/>
  <c r="C15" i="1"/>
  <c r="C12" i="42"/>
  <c r="F50" i="41"/>
  <c r="Q29" i="30"/>
  <c r="N32" i="1"/>
  <c r="E12" i="1"/>
  <c r="K23" i="1"/>
  <c r="K11" i="1"/>
  <c r="H24" i="1"/>
  <c r="Q10" i="30"/>
  <c r="Q13" i="30"/>
  <c r="H27" i="1"/>
  <c r="H19" i="1"/>
  <c r="G37" i="10"/>
  <c r="N21" i="1"/>
  <c r="N22" i="1"/>
  <c r="K39" i="1"/>
  <c r="H43" i="30"/>
  <c r="Q48" i="30"/>
  <c r="Q47" i="30"/>
  <c r="Q34" i="30"/>
  <c r="G19" i="10"/>
  <c r="E18" i="1"/>
  <c r="Q36" i="30"/>
  <c r="Q46" i="30"/>
  <c r="Q45" i="30"/>
  <c r="G25" i="10"/>
  <c r="G17" i="10"/>
  <c r="F25" i="40"/>
  <c r="N33" i="1"/>
  <c r="N19" i="1"/>
  <c r="F22" i="40"/>
  <c r="Q40" i="30"/>
  <c r="K21" i="30"/>
  <c r="F31" i="40"/>
  <c r="D32" i="30"/>
  <c r="K34" i="30"/>
  <c r="N38" i="1"/>
  <c r="C38" i="1"/>
  <c r="Q38" i="30"/>
  <c r="E46" i="30"/>
  <c r="N25" i="1"/>
  <c r="N25" i="30"/>
  <c r="E40" i="30"/>
  <c r="L15" i="41"/>
  <c r="K15" i="41" s="1"/>
  <c r="C43" i="46"/>
  <c r="B43" i="46" s="1"/>
  <c r="N36" i="30"/>
  <c r="E14" i="47"/>
  <c r="E26" i="47"/>
  <c r="E46" i="47"/>
  <c r="E50" i="47"/>
  <c r="J9" i="31"/>
  <c r="K9" i="31"/>
  <c r="L9" i="31"/>
  <c r="M9" i="31" s="1"/>
  <c r="N9" i="31" s="1"/>
  <c r="O9" i="31"/>
  <c r="P9" i="31" s="1"/>
  <c r="Q38" i="47"/>
  <c r="M12" i="42"/>
  <c r="N34" i="30"/>
  <c r="I32" i="46"/>
  <c r="I25" i="46"/>
  <c r="I37" i="46"/>
  <c r="I14" i="46"/>
  <c r="H31" i="30" l="1"/>
  <c r="E28" i="30"/>
  <c r="O41" i="47"/>
  <c r="N41" i="47" s="1"/>
  <c r="K24" i="30"/>
  <c r="N44" i="1"/>
  <c r="K36" i="1"/>
  <c r="K18" i="10"/>
  <c r="I23" i="40"/>
  <c r="N15" i="10"/>
  <c r="N14" i="10"/>
  <c r="N10" i="31"/>
  <c r="I43" i="46"/>
  <c r="I39" i="46"/>
  <c r="D45" i="10"/>
  <c r="D43" i="10"/>
  <c r="I41" i="40"/>
  <c r="D40" i="31"/>
  <c r="T35" i="40"/>
  <c r="R35" i="40" s="1"/>
  <c r="T33" i="40"/>
  <c r="K32" i="43"/>
  <c r="I34" i="44"/>
  <c r="F26" i="44"/>
  <c r="L23" i="41"/>
  <c r="K23" i="41" s="1"/>
  <c r="G16" i="10"/>
  <c r="C42" i="43"/>
  <c r="F36" i="40"/>
  <c r="F29" i="44"/>
  <c r="N34" i="31"/>
  <c r="M39" i="42"/>
  <c r="E37" i="30"/>
  <c r="F46" i="40"/>
  <c r="G22" i="10"/>
  <c r="Q14" i="47"/>
  <c r="Q22" i="47"/>
  <c r="Q30" i="47"/>
  <c r="K44" i="47"/>
  <c r="I44" i="47" s="1"/>
  <c r="F44" i="40"/>
  <c r="I49" i="44"/>
  <c r="I27" i="40"/>
  <c r="H14" i="1"/>
  <c r="N34" i="10"/>
  <c r="O12" i="40"/>
  <c r="N30" i="10"/>
  <c r="I48" i="44"/>
  <c r="K14" i="1"/>
  <c r="D14" i="30"/>
  <c r="D30" i="1"/>
  <c r="E24" i="1"/>
  <c r="K41" i="1"/>
  <c r="R46" i="40"/>
  <c r="M16" i="42"/>
  <c r="M13" i="42"/>
  <c r="E35" i="1"/>
  <c r="O25" i="40"/>
  <c r="M25" i="40" s="1"/>
  <c r="H21" i="45"/>
  <c r="I28" i="44"/>
  <c r="E28" i="44" s="1"/>
  <c r="I27" i="46"/>
  <c r="F26" i="40"/>
  <c r="E26" i="40" s="1"/>
  <c r="G26" i="10"/>
  <c r="F15" i="40"/>
  <c r="K26" i="1"/>
  <c r="G28" i="10"/>
  <c r="C28" i="10" s="1"/>
  <c r="H38" i="30"/>
  <c r="E48" i="1"/>
  <c r="C40" i="45"/>
  <c r="E29" i="30"/>
  <c r="C12" i="43"/>
  <c r="N42" i="30"/>
  <c r="F17" i="44"/>
  <c r="I11" i="44"/>
  <c r="E11" i="44" s="1"/>
  <c r="L21" i="41"/>
  <c r="K21" i="41" s="1"/>
  <c r="L17" i="41"/>
  <c r="K17" i="41" s="1"/>
  <c r="L13" i="41"/>
  <c r="K13" i="41" s="1"/>
  <c r="D20" i="31"/>
  <c r="D17" i="10"/>
  <c r="C17" i="10" s="1"/>
  <c r="H43" i="45"/>
  <c r="F40" i="41"/>
  <c r="K37" i="43"/>
  <c r="H23" i="41"/>
  <c r="M14" i="45"/>
  <c r="I27" i="44"/>
  <c r="C46" i="42"/>
  <c r="B46" i="42" s="1"/>
  <c r="M41" i="42"/>
  <c r="N12" i="30"/>
  <c r="C33" i="30"/>
  <c r="K16" i="47"/>
  <c r="O17" i="47"/>
  <c r="N17" i="47" s="1"/>
  <c r="K32" i="47"/>
  <c r="I32" i="47" s="1"/>
  <c r="K40" i="47"/>
  <c r="Q42" i="47"/>
  <c r="Q46" i="47"/>
  <c r="Q50" i="47"/>
  <c r="K30" i="1"/>
  <c r="K37" i="1"/>
  <c r="O30" i="40"/>
  <c r="M30" i="40" s="1"/>
  <c r="T28" i="40"/>
  <c r="R28" i="40" s="1"/>
  <c r="F18" i="44"/>
  <c r="G10" i="10"/>
  <c r="N16" i="1"/>
  <c r="G40" i="10"/>
  <c r="D9" i="30"/>
  <c r="N18" i="10"/>
  <c r="H22" i="42"/>
  <c r="N20" i="10"/>
  <c r="H20" i="42"/>
  <c r="H12" i="1"/>
  <c r="N47" i="31"/>
  <c r="C30" i="42"/>
  <c r="F48" i="44"/>
  <c r="F35" i="44"/>
  <c r="O18" i="40"/>
  <c r="T16" i="40"/>
  <c r="K29" i="43"/>
  <c r="I16" i="44"/>
  <c r="G17" i="31"/>
  <c r="D15" i="10"/>
  <c r="H40" i="1"/>
  <c r="O40" i="47"/>
  <c r="N40" i="47" s="1"/>
  <c r="O44" i="47"/>
  <c r="N44" i="47" s="1"/>
  <c r="M50" i="45"/>
  <c r="O47" i="44"/>
  <c r="M47" i="44" s="1"/>
  <c r="C32" i="43"/>
  <c r="C32" i="42"/>
  <c r="C33" i="47" s="1"/>
  <c r="N15" i="30"/>
  <c r="O23" i="47"/>
  <c r="N23" i="47" s="1"/>
  <c r="O31" i="47"/>
  <c r="N31" i="47" s="1"/>
  <c r="O43" i="47"/>
  <c r="N43" i="47" s="1"/>
  <c r="O47" i="47"/>
  <c r="N47" i="47" s="1"/>
  <c r="D45" i="30"/>
  <c r="G31" i="10"/>
  <c r="H25" i="30"/>
  <c r="K27" i="30"/>
  <c r="F13" i="40"/>
  <c r="K9" i="1"/>
  <c r="F49" i="44"/>
  <c r="N29" i="1"/>
  <c r="E21" i="30"/>
  <c r="H45" i="1"/>
  <c r="G21" i="43"/>
  <c r="H31" i="42"/>
  <c r="N23" i="31"/>
  <c r="G31" i="43"/>
  <c r="N16" i="31"/>
  <c r="J16" i="31" s="1"/>
  <c r="I34" i="40"/>
  <c r="R46" i="44"/>
  <c r="D42" i="31"/>
  <c r="C42" i="31" s="1"/>
  <c r="K41" i="31"/>
  <c r="H36" i="1"/>
  <c r="G35" i="10"/>
  <c r="D37" i="10"/>
  <c r="C37" i="10" s="1"/>
  <c r="O36" i="44"/>
  <c r="M36" i="44" s="1"/>
  <c r="I35" i="44"/>
  <c r="H35" i="41"/>
  <c r="F35" i="41" s="1"/>
  <c r="I33" i="44"/>
  <c r="E33" i="44" s="1"/>
  <c r="T32" i="44"/>
  <c r="R32" i="44" s="1"/>
  <c r="I24" i="40"/>
  <c r="O15" i="40"/>
  <c r="M15" i="40" s="1"/>
  <c r="H13" i="45"/>
  <c r="M11" i="45"/>
  <c r="O30" i="44"/>
  <c r="M30" i="44" s="1"/>
  <c r="T28" i="44"/>
  <c r="I23" i="44"/>
  <c r="K19" i="43"/>
  <c r="G16" i="43"/>
  <c r="K23" i="31"/>
  <c r="J23" i="31" s="1"/>
  <c r="K18" i="31"/>
  <c r="K15" i="31"/>
  <c r="D10" i="31"/>
  <c r="C10" i="31" s="1"/>
  <c r="D25" i="10"/>
  <c r="C25" i="10" s="1"/>
  <c r="N43" i="31"/>
  <c r="K33" i="43"/>
  <c r="I17" i="40"/>
  <c r="G39" i="10"/>
  <c r="C39" i="10" s="1"/>
  <c r="C43" i="43"/>
  <c r="N27" i="30"/>
  <c r="E33" i="30"/>
  <c r="E32" i="30"/>
  <c r="N46" i="30"/>
  <c r="N41" i="1"/>
  <c r="N17" i="1"/>
  <c r="M49" i="45"/>
  <c r="G12" i="10"/>
  <c r="C31" i="1"/>
  <c r="H16" i="1"/>
  <c r="N23" i="10"/>
  <c r="I22" i="44"/>
  <c r="N23" i="30"/>
  <c r="J10" i="31"/>
  <c r="F47" i="44"/>
  <c r="D41" i="31"/>
  <c r="K39" i="10"/>
  <c r="C11" i="42"/>
  <c r="D34" i="10"/>
  <c r="G37" i="31"/>
  <c r="K34" i="31"/>
  <c r="O38" i="44"/>
  <c r="I36" i="44"/>
  <c r="G33" i="31"/>
  <c r="O28" i="40"/>
  <c r="M25" i="45"/>
  <c r="T23" i="40"/>
  <c r="G21" i="31"/>
  <c r="D17" i="31"/>
  <c r="D11" i="31"/>
  <c r="D29" i="10"/>
  <c r="H46" i="42"/>
  <c r="P45" i="41"/>
  <c r="L39" i="41"/>
  <c r="K39" i="41" s="1"/>
  <c r="K44" i="1"/>
  <c r="E41" i="1"/>
  <c r="F48" i="40"/>
  <c r="O44" i="44"/>
  <c r="M44" i="44" s="1"/>
  <c r="N17" i="10"/>
  <c r="N32" i="31"/>
  <c r="N45" i="10"/>
  <c r="K37" i="47"/>
  <c r="I37" i="47" s="1"/>
  <c r="Q39" i="47"/>
  <c r="D36" i="31"/>
  <c r="K49" i="47"/>
  <c r="I49" i="47" s="1"/>
  <c r="Q51" i="47"/>
  <c r="N10" i="1"/>
  <c r="H17" i="42"/>
  <c r="H42" i="30"/>
  <c r="K36" i="30"/>
  <c r="K45" i="1"/>
  <c r="H48" i="1"/>
  <c r="I48" i="46"/>
  <c r="J18" i="10"/>
  <c r="M26" i="42"/>
  <c r="H29" i="1"/>
  <c r="R16" i="44"/>
  <c r="L34" i="41"/>
  <c r="K34" i="41" s="1"/>
  <c r="O15" i="44"/>
  <c r="M15" i="44" s="1"/>
  <c r="T11" i="44"/>
  <c r="D19" i="10"/>
  <c r="C19" i="10" s="1"/>
  <c r="L46" i="41"/>
  <c r="K46" i="41" s="1"/>
  <c r="H39" i="1"/>
  <c r="H42" i="42"/>
  <c r="D43" i="47" s="1"/>
  <c r="M39" i="45"/>
  <c r="N37" i="30"/>
  <c r="C39" i="42"/>
  <c r="O33" i="47"/>
  <c r="N33" i="47" s="1"/>
  <c r="H33" i="47" s="1"/>
  <c r="O37" i="47"/>
  <c r="N37" i="47" s="1"/>
  <c r="O45" i="47"/>
  <c r="N45" i="47" s="1"/>
  <c r="O49" i="47"/>
  <c r="N49" i="47" s="1"/>
  <c r="K28" i="30"/>
  <c r="C48" i="43"/>
  <c r="T49" i="40"/>
  <c r="R49" i="40" s="1"/>
  <c r="K27" i="1"/>
  <c r="M47" i="45"/>
  <c r="D46" i="1"/>
  <c r="D31" i="1"/>
  <c r="B31" i="1" s="1"/>
  <c r="H15" i="30"/>
  <c r="R37" i="44"/>
  <c r="I20" i="40"/>
  <c r="T43" i="40"/>
  <c r="R43" i="40" s="1"/>
  <c r="D43" i="40" s="1"/>
  <c r="H20" i="41"/>
  <c r="F20" i="41" s="1"/>
  <c r="T25" i="40"/>
  <c r="R25" i="40" s="1"/>
  <c r="L25" i="40" s="1"/>
  <c r="K16" i="43"/>
  <c r="K41" i="43"/>
  <c r="M44" i="42"/>
  <c r="H41" i="1"/>
  <c r="C21" i="42"/>
  <c r="E19" i="30"/>
  <c r="T30" i="41"/>
  <c r="K19" i="47"/>
  <c r="I19" i="47" s="1"/>
  <c r="C19" i="47" s="1"/>
  <c r="Q37" i="47"/>
  <c r="O38" i="47"/>
  <c r="N38" i="47" s="1"/>
  <c r="O42" i="47"/>
  <c r="N42" i="47" s="1"/>
  <c r="K43" i="47"/>
  <c r="I43" i="47" s="1"/>
  <c r="Q45" i="47"/>
  <c r="O46" i="47"/>
  <c r="N46" i="47" s="1"/>
  <c r="K47" i="47"/>
  <c r="I47" i="47" s="1"/>
  <c r="Q49" i="47"/>
  <c r="O50" i="47"/>
  <c r="N50" i="47" s="1"/>
  <c r="K51" i="47"/>
  <c r="I51" i="47" s="1"/>
  <c r="K31" i="30"/>
  <c r="N46" i="1"/>
  <c r="D40" i="30"/>
  <c r="H21" i="41"/>
  <c r="F21" i="41" s="1"/>
  <c r="K34" i="47"/>
  <c r="I34" i="47" s="1"/>
  <c r="O51" i="47"/>
  <c r="N51" i="47" s="1"/>
  <c r="D51" i="47" s="1"/>
  <c r="N37" i="1"/>
  <c r="F34" i="40"/>
  <c r="H32" i="1"/>
  <c r="E46" i="1"/>
  <c r="F23" i="41"/>
  <c r="E23" i="41" s="1"/>
  <c r="N32" i="10"/>
  <c r="C27" i="42"/>
  <c r="P21" i="41"/>
  <c r="K45" i="31"/>
  <c r="G43" i="31"/>
  <c r="K38" i="31"/>
  <c r="D38" i="10"/>
  <c r="C38" i="10" s="1"/>
  <c r="M31" i="42"/>
  <c r="E33" i="1"/>
  <c r="K32" i="31"/>
  <c r="K36" i="31"/>
  <c r="G35" i="31"/>
  <c r="T38" i="44"/>
  <c r="R38" i="44" s="1"/>
  <c r="K11" i="31"/>
  <c r="G18" i="31"/>
  <c r="C18" i="31" s="1"/>
  <c r="L44" i="41"/>
  <c r="K44" i="41" s="1"/>
  <c r="E19" i="1"/>
  <c r="C40" i="43"/>
  <c r="H41" i="41"/>
  <c r="H37" i="1"/>
  <c r="M48" i="42"/>
  <c r="C39" i="1"/>
  <c r="N42" i="1"/>
  <c r="C49" i="42"/>
  <c r="E11" i="1"/>
  <c r="H40" i="42"/>
  <c r="D41" i="47" s="1"/>
  <c r="I21" i="47"/>
  <c r="N30" i="1"/>
  <c r="H29" i="30"/>
  <c r="K28" i="1"/>
  <c r="N48" i="1"/>
  <c r="H50" i="42"/>
  <c r="K21" i="1"/>
  <c r="H15" i="1"/>
  <c r="E29" i="1"/>
  <c r="K40" i="30"/>
  <c r="K35" i="30"/>
  <c r="N46" i="31"/>
  <c r="G32" i="10"/>
  <c r="M49" i="42"/>
  <c r="E47" i="1"/>
  <c r="N34" i="1"/>
  <c r="D16" i="1"/>
  <c r="K12" i="1"/>
  <c r="K22" i="1"/>
  <c r="D21" i="1"/>
  <c r="I31" i="40"/>
  <c r="L47" i="41"/>
  <c r="K47" i="41" s="1"/>
  <c r="K35" i="1"/>
  <c r="C26" i="43"/>
  <c r="L50" i="41"/>
  <c r="K50" i="41" s="1"/>
  <c r="K10" i="1"/>
  <c r="I32" i="40"/>
  <c r="N44" i="31"/>
  <c r="N25" i="10"/>
  <c r="G44" i="31"/>
  <c r="G41" i="31"/>
  <c r="K14" i="43"/>
  <c r="O13" i="44"/>
  <c r="M13" i="44" s="1"/>
  <c r="T12" i="44"/>
  <c r="L27" i="41"/>
  <c r="K27" i="41" s="1"/>
  <c r="L19" i="41"/>
  <c r="K19" i="41" s="1"/>
  <c r="L11" i="41"/>
  <c r="K11" i="41" s="1"/>
  <c r="I38" i="44"/>
  <c r="H38" i="41"/>
  <c r="F38" i="41" s="1"/>
  <c r="L36" i="41"/>
  <c r="K36" i="41" s="1"/>
  <c r="T32" i="40"/>
  <c r="R32" i="40" s="1"/>
  <c r="D32" i="10"/>
  <c r="H31" i="1"/>
  <c r="O26" i="40"/>
  <c r="M26" i="40" s="1"/>
  <c r="M24" i="45"/>
  <c r="M20" i="45"/>
  <c r="O17" i="40"/>
  <c r="M17" i="40" s="1"/>
  <c r="T14" i="44"/>
  <c r="D26" i="1"/>
  <c r="E15" i="1"/>
  <c r="H9" i="1"/>
  <c r="K26" i="31"/>
  <c r="K21" i="31"/>
  <c r="N12" i="31"/>
  <c r="D28" i="31"/>
  <c r="D26" i="31"/>
  <c r="D21" i="10"/>
  <c r="H45" i="42"/>
  <c r="E42" i="30"/>
  <c r="K43" i="1"/>
  <c r="N41" i="10"/>
  <c r="M37" i="42"/>
  <c r="M34" i="42"/>
  <c r="M32" i="42"/>
  <c r="M30" i="42"/>
  <c r="M27" i="42"/>
  <c r="M25" i="42"/>
  <c r="M21" i="42"/>
  <c r="H12" i="42"/>
  <c r="B12" i="42" s="1"/>
  <c r="E34" i="1"/>
  <c r="G36" i="10"/>
  <c r="N35" i="31"/>
  <c r="G34" i="31"/>
  <c r="I35" i="40"/>
  <c r="C35" i="45"/>
  <c r="M33" i="45"/>
  <c r="K31" i="43"/>
  <c r="O31" i="44"/>
  <c r="M31" i="44" s="1"/>
  <c r="G30" i="31"/>
  <c r="K33" i="31"/>
  <c r="G33" i="10"/>
  <c r="C14" i="46"/>
  <c r="B14" i="46" s="1"/>
  <c r="C22" i="46"/>
  <c r="B22" i="46" s="1"/>
  <c r="P19" i="41"/>
  <c r="H17" i="41"/>
  <c r="F17" i="41" s="1"/>
  <c r="M23" i="45"/>
  <c r="T22" i="40"/>
  <c r="T15" i="40"/>
  <c r="R15" i="40" s="1"/>
  <c r="T11" i="40"/>
  <c r="R11" i="40" s="1"/>
  <c r="F24" i="44"/>
  <c r="O23" i="44"/>
  <c r="M23" i="44" s="1"/>
  <c r="T22" i="44"/>
  <c r="R22" i="44" s="1"/>
  <c r="T15" i="44"/>
  <c r="R15" i="44" s="1"/>
  <c r="O14" i="44"/>
  <c r="M14" i="44" s="1"/>
  <c r="K13" i="43"/>
  <c r="O11" i="44"/>
  <c r="M11" i="44" s="1"/>
  <c r="C26" i="1"/>
  <c r="B26" i="1" s="1"/>
  <c r="N37" i="10"/>
  <c r="G47" i="10"/>
  <c r="N31" i="30"/>
  <c r="N26" i="10"/>
  <c r="H30" i="30"/>
  <c r="E44" i="1"/>
  <c r="D47" i="31"/>
  <c r="G48" i="10"/>
  <c r="D46" i="31"/>
  <c r="H14" i="30"/>
  <c r="H20" i="30"/>
  <c r="H12" i="30"/>
  <c r="H16" i="30"/>
  <c r="N22" i="30"/>
  <c r="N26" i="30"/>
  <c r="N9" i="30"/>
  <c r="E11" i="30"/>
  <c r="C13" i="42"/>
  <c r="T44" i="41"/>
  <c r="O26" i="47"/>
  <c r="N26" i="47" s="1"/>
  <c r="O30" i="47"/>
  <c r="N30" i="47" s="1"/>
  <c r="G32" i="31"/>
  <c r="K37" i="31"/>
  <c r="G36" i="31"/>
  <c r="O37" i="44"/>
  <c r="M37" i="44" s="1"/>
  <c r="T35" i="44"/>
  <c r="R35" i="44" s="1"/>
  <c r="I37" i="44"/>
  <c r="M38" i="45"/>
  <c r="C31" i="43"/>
  <c r="O32" i="44"/>
  <c r="M32" i="44" s="1"/>
  <c r="K31" i="31"/>
  <c r="D31" i="10"/>
  <c r="E31" i="1"/>
  <c r="O23" i="40"/>
  <c r="O20" i="44"/>
  <c r="K18" i="43"/>
  <c r="K11" i="43"/>
  <c r="C27" i="1"/>
  <c r="N25" i="31"/>
  <c r="N22" i="31"/>
  <c r="K17" i="31"/>
  <c r="G25" i="31"/>
  <c r="T42" i="40"/>
  <c r="R42" i="40" s="1"/>
  <c r="T40" i="40"/>
  <c r="R40" i="40" s="1"/>
  <c r="K47" i="31"/>
  <c r="C23" i="43"/>
  <c r="N36" i="10"/>
  <c r="H39" i="42"/>
  <c r="C45" i="43"/>
  <c r="P11" i="41"/>
  <c r="E10" i="30"/>
  <c r="P46" i="41"/>
  <c r="H10" i="30"/>
  <c r="C11" i="45"/>
  <c r="N28" i="30"/>
  <c r="N10" i="30"/>
  <c r="T45" i="44"/>
  <c r="R45" i="44" s="1"/>
  <c r="D36" i="10"/>
  <c r="C34" i="46"/>
  <c r="B34" i="46" s="1"/>
  <c r="O21" i="44"/>
  <c r="M21" i="44" s="1"/>
  <c r="D25" i="1"/>
  <c r="Q31" i="47"/>
  <c r="K37" i="30"/>
  <c r="N24" i="1"/>
  <c r="K18" i="30"/>
  <c r="F12" i="40"/>
  <c r="T47" i="44"/>
  <c r="R47" i="44" s="1"/>
  <c r="O48" i="40"/>
  <c r="M48" i="40" s="1"/>
  <c r="D10" i="1"/>
  <c r="E10" i="1"/>
  <c r="C10" i="1"/>
  <c r="T50" i="40"/>
  <c r="R50" i="40" s="1"/>
  <c r="C47" i="46"/>
  <c r="B47" i="46" s="1"/>
  <c r="O39" i="47"/>
  <c r="N39" i="47" s="1"/>
  <c r="D11" i="30"/>
  <c r="C11" i="30"/>
  <c r="H11" i="30"/>
  <c r="K11" i="30"/>
  <c r="M30" i="45"/>
  <c r="D35" i="1"/>
  <c r="K30" i="10"/>
  <c r="J30" i="10" s="1"/>
  <c r="K26" i="43"/>
  <c r="T13" i="44"/>
  <c r="R13" i="44" s="1"/>
  <c r="H11" i="1"/>
  <c r="H45" i="45"/>
  <c r="T44" i="44"/>
  <c r="R44" i="44" s="1"/>
  <c r="L44" i="44" s="1"/>
  <c r="D41" i="30"/>
  <c r="E41" i="30"/>
  <c r="H18" i="30"/>
  <c r="C41" i="45"/>
  <c r="C46" i="43"/>
  <c r="N40" i="30"/>
  <c r="N39" i="30"/>
  <c r="E21" i="41"/>
  <c r="K18" i="47"/>
  <c r="I18" i="47" s="1"/>
  <c r="K38" i="47"/>
  <c r="I38" i="47" s="1"/>
  <c r="K42" i="47"/>
  <c r="I42" i="47" s="1"/>
  <c r="K46" i="47"/>
  <c r="I46" i="47" s="1"/>
  <c r="Q48" i="47"/>
  <c r="K50" i="47"/>
  <c r="I50" i="47" s="1"/>
  <c r="C50" i="47" s="1"/>
  <c r="D38" i="31"/>
  <c r="M29" i="42"/>
  <c r="H33" i="41"/>
  <c r="F33" i="41" s="1"/>
  <c r="N47" i="30"/>
  <c r="H18" i="1"/>
  <c r="C28" i="42"/>
  <c r="C50" i="43"/>
  <c r="C16" i="43"/>
  <c r="G15" i="43"/>
  <c r="R16" i="40"/>
  <c r="K17" i="43"/>
  <c r="K15" i="43"/>
  <c r="E14" i="1"/>
  <c r="Q47" i="47"/>
  <c r="I40" i="47"/>
  <c r="C40" i="47" s="1"/>
  <c r="D39" i="30"/>
  <c r="H33" i="42"/>
  <c r="H29" i="45"/>
  <c r="G23" i="31"/>
  <c r="C43" i="42"/>
  <c r="F37" i="44"/>
  <c r="G21" i="10"/>
  <c r="G24" i="10"/>
  <c r="I41" i="44"/>
  <c r="N13" i="10"/>
  <c r="N48" i="10"/>
  <c r="E44" i="30"/>
  <c r="C44" i="30"/>
  <c r="M50" i="42"/>
  <c r="G49" i="10"/>
  <c r="H22" i="30"/>
  <c r="H17" i="45"/>
  <c r="C17" i="45"/>
  <c r="C29" i="42"/>
  <c r="N17" i="30"/>
  <c r="K45" i="30"/>
  <c r="F28" i="40"/>
  <c r="E38" i="1"/>
  <c r="D28" i="30"/>
  <c r="G39" i="43"/>
  <c r="G27" i="10"/>
  <c r="D42" i="30"/>
  <c r="F21" i="40"/>
  <c r="F19" i="40"/>
  <c r="C25" i="30"/>
  <c r="C44" i="45"/>
  <c r="C47" i="45"/>
  <c r="G49" i="43"/>
  <c r="I11" i="40"/>
  <c r="M48" i="45"/>
  <c r="O47" i="40"/>
  <c r="M47" i="40" s="1"/>
  <c r="C20" i="43"/>
  <c r="B20" i="43" s="1"/>
  <c r="H14" i="45"/>
  <c r="N24" i="31"/>
  <c r="K49" i="43"/>
  <c r="M47" i="42"/>
  <c r="T48" i="40"/>
  <c r="R48" i="40" s="1"/>
  <c r="L48" i="41"/>
  <c r="K48" i="41" s="1"/>
  <c r="O50" i="44"/>
  <c r="H26" i="1"/>
  <c r="F47" i="41"/>
  <c r="E47" i="41" s="1"/>
  <c r="N19" i="10"/>
  <c r="G45" i="31"/>
  <c r="D43" i="31"/>
  <c r="C43" i="31" s="1"/>
  <c r="K43" i="10"/>
  <c r="I40" i="40"/>
  <c r="G39" i="31"/>
  <c r="M38" i="42"/>
  <c r="M36" i="42"/>
  <c r="M33" i="42"/>
  <c r="M28" i="42"/>
  <c r="M24" i="42"/>
  <c r="M22" i="42"/>
  <c r="M20" i="42"/>
  <c r="M19" i="42"/>
  <c r="C14" i="42"/>
  <c r="O38" i="40"/>
  <c r="M38" i="40" s="1"/>
  <c r="T34" i="44"/>
  <c r="R34" i="44" s="1"/>
  <c r="K30" i="31"/>
  <c r="M28" i="45"/>
  <c r="P13" i="41"/>
  <c r="H11" i="41"/>
  <c r="F11" i="41" s="1"/>
  <c r="O29" i="40"/>
  <c r="M29" i="40" s="1"/>
  <c r="C28" i="45"/>
  <c r="T27" i="40"/>
  <c r="R27" i="40" s="1"/>
  <c r="K21" i="43"/>
  <c r="K22" i="31"/>
  <c r="N13" i="31"/>
  <c r="G20" i="31"/>
  <c r="K29" i="10"/>
  <c r="D28" i="10"/>
  <c r="K26" i="10"/>
  <c r="D23" i="10"/>
  <c r="K17" i="10"/>
  <c r="K13" i="10"/>
  <c r="D10" i="10"/>
  <c r="C10" i="10" s="1"/>
  <c r="H46" i="45"/>
  <c r="M45" i="45"/>
  <c r="H44" i="30"/>
  <c r="C45" i="45"/>
  <c r="C45" i="42"/>
  <c r="N43" i="30"/>
  <c r="O41" i="44"/>
  <c r="M41" i="44" s="1"/>
  <c r="K44" i="31"/>
  <c r="G45" i="10"/>
  <c r="N38" i="31"/>
  <c r="J38" i="31" s="1"/>
  <c r="M18" i="42"/>
  <c r="M17" i="42"/>
  <c r="E35" i="30"/>
  <c r="K33" i="1"/>
  <c r="N36" i="31"/>
  <c r="L38" i="41"/>
  <c r="K38" i="41" s="1"/>
  <c r="D30" i="31"/>
  <c r="K31" i="10"/>
  <c r="T24" i="40"/>
  <c r="R24" i="40" s="1"/>
  <c r="T20" i="40"/>
  <c r="R20" i="40" s="1"/>
  <c r="C18" i="45"/>
  <c r="T17" i="40"/>
  <c r="R17" i="40" s="1"/>
  <c r="I30" i="44"/>
  <c r="K30" i="43"/>
  <c r="T25" i="44"/>
  <c r="R25" i="44" s="1"/>
  <c r="T23" i="44"/>
  <c r="R23" i="44" s="1"/>
  <c r="L23" i="44" s="1"/>
  <c r="H30" i="42"/>
  <c r="E13" i="30"/>
  <c r="H37" i="45"/>
  <c r="N19" i="30"/>
  <c r="E27" i="30"/>
  <c r="D36" i="30"/>
  <c r="D25" i="30"/>
  <c r="D34" i="30"/>
  <c r="E24" i="30"/>
  <c r="C37" i="42"/>
  <c r="H35" i="42"/>
  <c r="G13" i="43"/>
  <c r="H13" i="42"/>
  <c r="T50" i="41"/>
  <c r="T49" i="41"/>
  <c r="T48" i="41"/>
  <c r="T46" i="41"/>
  <c r="T43" i="41"/>
  <c r="T42" i="41"/>
  <c r="T41" i="41"/>
  <c r="T40" i="41"/>
  <c r="T37" i="41"/>
  <c r="T36" i="41"/>
  <c r="T35" i="41"/>
  <c r="T31" i="41"/>
  <c r="D31" i="41" s="1"/>
  <c r="T25" i="41"/>
  <c r="T24" i="41"/>
  <c r="T23" i="41"/>
  <c r="D23" i="41" s="1"/>
  <c r="T22" i="41"/>
  <c r="T21" i="41"/>
  <c r="O21" i="41" s="1"/>
  <c r="T19" i="41"/>
  <c r="O19" i="41" s="1"/>
  <c r="T17" i="41"/>
  <c r="T13" i="41"/>
  <c r="D13" i="41" s="1"/>
  <c r="T12" i="41"/>
  <c r="O12" i="47"/>
  <c r="N12" i="47" s="1"/>
  <c r="Q13" i="47"/>
  <c r="K14" i="47"/>
  <c r="I14" i="47" s="1"/>
  <c r="O14" i="47"/>
  <c r="N14" i="47" s="1"/>
  <c r="K15" i="47"/>
  <c r="I15" i="47" s="1"/>
  <c r="O16" i="47"/>
  <c r="N16" i="47" s="1"/>
  <c r="Q17" i="47"/>
  <c r="Q18" i="47"/>
  <c r="O19" i="47"/>
  <c r="N19" i="47" s="1"/>
  <c r="K20" i="47"/>
  <c r="I20" i="47" s="1"/>
  <c r="K24" i="47"/>
  <c r="I24" i="47" s="1"/>
  <c r="O25" i="47"/>
  <c r="N25" i="47" s="1"/>
  <c r="Q26" i="47"/>
  <c r="O27" i="47"/>
  <c r="N27" i="47" s="1"/>
  <c r="O29" i="47"/>
  <c r="N29" i="47" s="1"/>
  <c r="K31" i="47"/>
  <c r="I31" i="47" s="1"/>
  <c r="C31" i="47" s="1"/>
  <c r="O32" i="47"/>
  <c r="N32" i="47" s="1"/>
  <c r="O34" i="47"/>
  <c r="N34" i="47" s="1"/>
  <c r="Q35" i="47"/>
  <c r="O36" i="47"/>
  <c r="N36" i="47" s="1"/>
  <c r="D36" i="47" s="1"/>
  <c r="K47" i="30"/>
  <c r="F32" i="40"/>
  <c r="C20" i="30"/>
  <c r="F23" i="40"/>
  <c r="E23" i="40" s="1"/>
  <c r="G48" i="43"/>
  <c r="G15" i="10"/>
  <c r="K18" i="1"/>
  <c r="G35" i="43"/>
  <c r="K19" i="30"/>
  <c r="C22" i="30"/>
  <c r="K13" i="1"/>
  <c r="I13" i="40"/>
  <c r="E13" i="40" s="1"/>
  <c r="I50" i="46"/>
  <c r="H46" i="1"/>
  <c r="T48" i="44"/>
  <c r="G42" i="10"/>
  <c r="E26" i="1"/>
  <c r="G11" i="43"/>
  <c r="K43" i="30"/>
  <c r="N40" i="10"/>
  <c r="N21" i="10"/>
  <c r="P26" i="41"/>
  <c r="D20" i="1"/>
  <c r="F31" i="41"/>
  <c r="E31" i="41" s="1"/>
  <c r="D13" i="1"/>
  <c r="H44" i="41"/>
  <c r="F44" i="41" s="1"/>
  <c r="D44" i="31"/>
  <c r="C44" i="31" s="1"/>
  <c r="I39" i="44"/>
  <c r="G38" i="31"/>
  <c r="H38" i="42"/>
  <c r="H36" i="42"/>
  <c r="D37" i="47" s="1"/>
  <c r="C24" i="42"/>
  <c r="M11" i="42"/>
  <c r="T37" i="40"/>
  <c r="R37" i="40" s="1"/>
  <c r="M35" i="45"/>
  <c r="I33" i="40"/>
  <c r="H30" i="41"/>
  <c r="F30" i="41" s="1"/>
  <c r="H26" i="41"/>
  <c r="F26" i="41" s="1"/>
  <c r="H24" i="41"/>
  <c r="F24" i="41" s="1"/>
  <c r="C23" i="46"/>
  <c r="B23" i="46" s="1"/>
  <c r="P22" i="41"/>
  <c r="P20" i="41"/>
  <c r="H19" i="41"/>
  <c r="F19" i="41" s="1"/>
  <c r="H18" i="41"/>
  <c r="F18" i="41" s="1"/>
  <c r="C11" i="46"/>
  <c r="B11" i="46" s="1"/>
  <c r="H11" i="45"/>
  <c r="T30" i="44"/>
  <c r="R30" i="44" s="1"/>
  <c r="T27" i="44"/>
  <c r="R27" i="44" s="1"/>
  <c r="T24" i="44"/>
  <c r="R24" i="44" s="1"/>
  <c r="G22" i="43"/>
  <c r="G14" i="43"/>
  <c r="N26" i="1"/>
  <c r="N28" i="31"/>
  <c r="K24" i="31"/>
  <c r="N21" i="31"/>
  <c r="K13" i="31"/>
  <c r="G22" i="31"/>
  <c r="D13" i="31"/>
  <c r="G20" i="10"/>
  <c r="K14" i="10"/>
  <c r="G13" i="10"/>
  <c r="C41" i="43"/>
  <c r="K40" i="43"/>
  <c r="K39" i="43"/>
  <c r="K21" i="10"/>
  <c r="N16" i="30"/>
  <c r="N24" i="30"/>
  <c r="C21" i="43"/>
  <c r="P14" i="41"/>
  <c r="C15" i="30"/>
  <c r="N29" i="30"/>
  <c r="E15" i="30"/>
  <c r="E26" i="30"/>
  <c r="H36" i="30"/>
  <c r="C34" i="42"/>
  <c r="H25" i="42"/>
  <c r="P49" i="41"/>
  <c r="P48" i="41"/>
  <c r="P31" i="41"/>
  <c r="P16" i="41"/>
  <c r="K13" i="47"/>
  <c r="I13" i="47" s="1"/>
  <c r="C13" i="47" s="1"/>
  <c r="O13" i="47"/>
  <c r="N13" i="47" s="1"/>
  <c r="Q15" i="47"/>
  <c r="K17" i="47"/>
  <c r="I17" i="47" s="1"/>
  <c r="O18" i="47"/>
  <c r="N18" i="47" s="1"/>
  <c r="O20" i="47"/>
  <c r="N20" i="47" s="1"/>
  <c r="K22" i="47"/>
  <c r="I22" i="47" s="1"/>
  <c r="C22" i="47" s="1"/>
  <c r="O22" i="47"/>
  <c r="N22" i="47" s="1"/>
  <c r="O24" i="47"/>
  <c r="N24" i="47" s="1"/>
  <c r="K26" i="47"/>
  <c r="I26" i="47" s="1"/>
  <c r="O28" i="47"/>
  <c r="N28" i="47" s="1"/>
  <c r="I29" i="47"/>
  <c r="K30" i="47"/>
  <c r="I30" i="47" s="1"/>
  <c r="K35" i="47"/>
  <c r="I35" i="47" s="1"/>
  <c r="O35" i="47"/>
  <c r="N35" i="47" s="1"/>
  <c r="D45" i="31"/>
  <c r="C33" i="1"/>
  <c r="H33" i="1"/>
  <c r="H28" i="41"/>
  <c r="F28" i="41" s="1"/>
  <c r="D38" i="1"/>
  <c r="B38" i="1" s="1"/>
  <c r="D33" i="30"/>
  <c r="B33" i="30" s="1"/>
  <c r="N39" i="1"/>
  <c r="C48" i="42"/>
  <c r="D12" i="30"/>
  <c r="M50" i="44"/>
  <c r="E31" i="40"/>
  <c r="D42" i="10"/>
  <c r="J35" i="31"/>
  <c r="C15" i="46"/>
  <c r="B15" i="46" s="1"/>
  <c r="T30" i="40"/>
  <c r="R30" i="40" s="1"/>
  <c r="L30" i="40" s="1"/>
  <c r="I29" i="40"/>
  <c r="R22" i="40"/>
  <c r="C15" i="45"/>
  <c r="G20" i="43"/>
  <c r="E16" i="1"/>
  <c r="O40" i="44"/>
  <c r="M40" i="44" s="1"/>
  <c r="O39" i="44"/>
  <c r="M39" i="44" s="1"/>
  <c r="M40" i="42"/>
  <c r="H39" i="45"/>
  <c r="C38" i="30"/>
  <c r="C43" i="45"/>
  <c r="H41" i="30"/>
  <c r="H16" i="42"/>
  <c r="C37" i="30"/>
  <c r="H37" i="30"/>
  <c r="D16" i="30"/>
  <c r="K16" i="30"/>
  <c r="E21" i="1"/>
  <c r="C21" i="1"/>
  <c r="F17" i="40"/>
  <c r="H38" i="1"/>
  <c r="M20" i="44"/>
  <c r="C17" i="31"/>
  <c r="G45" i="43"/>
  <c r="B45" i="43" s="1"/>
  <c r="T45" i="40"/>
  <c r="O45" i="44"/>
  <c r="M45" i="44" s="1"/>
  <c r="D37" i="31"/>
  <c r="E14" i="30"/>
  <c r="C14" i="30"/>
  <c r="E16" i="30"/>
  <c r="C16" i="30"/>
  <c r="C34" i="30"/>
  <c r="H34" i="30"/>
  <c r="C31" i="42"/>
  <c r="Q29" i="47"/>
  <c r="Q12" i="47"/>
  <c r="H39" i="30"/>
  <c r="C39" i="30"/>
  <c r="C47" i="42"/>
  <c r="D43" i="30"/>
  <c r="E43" i="30"/>
  <c r="C30" i="45"/>
  <c r="D11" i="1"/>
  <c r="D15" i="31"/>
  <c r="C15" i="31" s="1"/>
  <c r="H44" i="42"/>
  <c r="G43" i="43"/>
  <c r="P36" i="41"/>
  <c r="C20" i="42"/>
  <c r="C32" i="30"/>
  <c r="F33" i="40"/>
  <c r="N35" i="1"/>
  <c r="C48" i="46"/>
  <c r="B48" i="46" s="1"/>
  <c r="G50" i="43"/>
  <c r="G17" i="43"/>
  <c r="D14" i="1"/>
  <c r="I49" i="40"/>
  <c r="E38" i="30"/>
  <c r="I40" i="44"/>
  <c r="C27" i="46"/>
  <c r="B27" i="46" s="1"/>
  <c r="C13" i="46"/>
  <c r="B13" i="46" s="1"/>
  <c r="O11" i="40"/>
  <c r="M11" i="40" s="1"/>
  <c r="R28" i="44"/>
  <c r="O28" i="44"/>
  <c r="M28" i="44" s="1"/>
  <c r="C27" i="43"/>
  <c r="O19" i="44"/>
  <c r="M19" i="44" s="1"/>
  <c r="I19" i="44"/>
  <c r="M41" i="45"/>
  <c r="L40" i="41"/>
  <c r="K40" i="41" s="1"/>
  <c r="E40" i="41" s="1"/>
  <c r="K46" i="43"/>
  <c r="F46" i="44"/>
  <c r="N38" i="10"/>
  <c r="O26" i="44"/>
  <c r="M26" i="44" s="1"/>
  <c r="K12" i="31"/>
  <c r="C13" i="43"/>
  <c r="G30" i="43"/>
  <c r="P24" i="41"/>
  <c r="C37" i="43"/>
  <c r="H18" i="42"/>
  <c r="C16" i="42"/>
  <c r="P50" i="41"/>
  <c r="P35" i="41"/>
  <c r="P25" i="41"/>
  <c r="Q21" i="47"/>
  <c r="Q25" i="47"/>
  <c r="K27" i="47"/>
  <c r="I27" i="47" s="1"/>
  <c r="Q34" i="47"/>
  <c r="I45" i="47"/>
  <c r="I48" i="47"/>
  <c r="Q20" i="47"/>
  <c r="Q24" i="47"/>
  <c r="F27" i="40"/>
  <c r="E27" i="40" s="1"/>
  <c r="C46" i="30"/>
  <c r="N9" i="1"/>
  <c r="D42" i="1"/>
  <c r="H23" i="30"/>
  <c r="E47" i="30"/>
  <c r="F16" i="40"/>
  <c r="G29" i="10"/>
  <c r="C13" i="30"/>
  <c r="F20" i="40"/>
  <c r="F45" i="40"/>
  <c r="H47" i="42"/>
  <c r="G47" i="43"/>
  <c r="C49" i="43"/>
  <c r="H49" i="42"/>
  <c r="N45" i="30"/>
  <c r="E45" i="1"/>
  <c r="D15" i="30"/>
  <c r="H48" i="45"/>
  <c r="N40" i="1"/>
  <c r="I21" i="40"/>
  <c r="D20" i="30"/>
  <c r="C43" i="1"/>
  <c r="H40" i="30"/>
  <c r="D17" i="1"/>
  <c r="H19" i="45"/>
  <c r="I14" i="40"/>
  <c r="E14" i="40" s="1"/>
  <c r="C38" i="46"/>
  <c r="B38" i="46" s="1"/>
  <c r="H28" i="1"/>
  <c r="K31" i="1"/>
  <c r="H22" i="45"/>
  <c r="D12" i="1"/>
  <c r="I16" i="40"/>
  <c r="H20" i="1"/>
  <c r="P12" i="41"/>
  <c r="R23" i="40"/>
  <c r="N22" i="10"/>
  <c r="K14" i="31"/>
  <c r="G24" i="43"/>
  <c r="F15" i="44"/>
  <c r="N31" i="31"/>
  <c r="J31" i="31" s="1"/>
  <c r="F50" i="44"/>
  <c r="E50" i="44" s="1"/>
  <c r="I45" i="44"/>
  <c r="F39" i="44"/>
  <c r="C15" i="42"/>
  <c r="N37" i="31"/>
  <c r="J37" i="31" s="1"/>
  <c r="M36" i="45"/>
  <c r="O34" i="44"/>
  <c r="M34" i="44" s="1"/>
  <c r="G30" i="10"/>
  <c r="C30" i="46"/>
  <c r="B30" i="46" s="1"/>
  <c r="H16" i="41"/>
  <c r="F16" i="41" s="1"/>
  <c r="M26" i="45"/>
  <c r="M23" i="40"/>
  <c r="M21" i="45"/>
  <c r="O20" i="40"/>
  <c r="M20" i="40" s="1"/>
  <c r="M16" i="45"/>
  <c r="T13" i="40"/>
  <c r="R13" i="40" s="1"/>
  <c r="O13" i="40"/>
  <c r="M13" i="40" s="1"/>
  <c r="M12" i="45"/>
  <c r="O29" i="44"/>
  <c r="M29" i="44" s="1"/>
  <c r="F27" i="44"/>
  <c r="K27" i="43"/>
  <c r="T18" i="44"/>
  <c r="R18" i="44" s="1"/>
  <c r="O18" i="44"/>
  <c r="M18" i="44" s="1"/>
  <c r="F16" i="44"/>
  <c r="E16" i="44" s="1"/>
  <c r="K12" i="43"/>
  <c r="L30" i="41"/>
  <c r="K30" i="41" s="1"/>
  <c r="L26" i="41"/>
  <c r="K26" i="41" s="1"/>
  <c r="L22" i="41"/>
  <c r="K22" i="41" s="1"/>
  <c r="N29" i="31"/>
  <c r="D25" i="31"/>
  <c r="G13" i="31"/>
  <c r="D24" i="10"/>
  <c r="G18" i="10"/>
  <c r="C18" i="10" s="1"/>
  <c r="G14" i="10"/>
  <c r="C14" i="10" s="1"/>
  <c r="N15" i="1"/>
  <c r="G46" i="43"/>
  <c r="K45" i="43"/>
  <c r="O45" i="40"/>
  <c r="M45" i="40" s="1"/>
  <c r="T41" i="40"/>
  <c r="R41" i="40" s="1"/>
  <c r="M43" i="45"/>
  <c r="H42" i="1"/>
  <c r="C44" i="1"/>
  <c r="M46" i="44"/>
  <c r="L46" i="44" s="1"/>
  <c r="F42" i="40"/>
  <c r="I36" i="40"/>
  <c r="K32" i="10"/>
  <c r="O27" i="44"/>
  <c r="M27" i="44" s="1"/>
  <c r="O24" i="44"/>
  <c r="M24" i="44" s="1"/>
  <c r="I12" i="44"/>
  <c r="K17" i="1"/>
  <c r="G27" i="31"/>
  <c r="C27" i="31" s="1"/>
  <c r="G24" i="31"/>
  <c r="C24" i="31" s="1"/>
  <c r="D16" i="31"/>
  <c r="D12" i="31"/>
  <c r="O44" i="40"/>
  <c r="M44" i="40" s="1"/>
  <c r="T39" i="44"/>
  <c r="R39" i="44" s="1"/>
  <c r="T39" i="40"/>
  <c r="R39" i="40" s="1"/>
  <c r="D39" i="1"/>
  <c r="K44" i="43"/>
  <c r="H43" i="1"/>
  <c r="N33" i="31"/>
  <c r="J33" i="31" s="1"/>
  <c r="N33" i="10"/>
  <c r="N38" i="30"/>
  <c r="H39" i="41"/>
  <c r="F39" i="41" s="1"/>
  <c r="G40" i="43"/>
  <c r="C46" i="45"/>
  <c r="H29" i="41"/>
  <c r="F29" i="41" s="1"/>
  <c r="E20" i="30"/>
  <c r="N42" i="10"/>
  <c r="D19" i="31"/>
  <c r="N18" i="31"/>
  <c r="G23" i="10"/>
  <c r="C23" i="10" s="1"/>
  <c r="D46" i="10"/>
  <c r="C46" i="10" s="1"/>
  <c r="N11" i="30"/>
  <c r="K12" i="47"/>
  <c r="I12" i="47" s="1"/>
  <c r="O21" i="47"/>
  <c r="N21" i="47" s="1"/>
  <c r="D21" i="47" s="1"/>
  <c r="Q23" i="47"/>
  <c r="C47" i="1"/>
  <c r="F18" i="40"/>
  <c r="E18" i="40" s="1"/>
  <c r="H40" i="45"/>
  <c r="B40" i="45" s="1"/>
  <c r="H42" i="45"/>
  <c r="F41" i="40"/>
  <c r="E41" i="40" s="1"/>
  <c r="H47" i="45"/>
  <c r="B47" i="45" s="1"/>
  <c r="K17" i="30"/>
  <c r="C40" i="46"/>
  <c r="B40" i="46" s="1"/>
  <c r="E32" i="1"/>
  <c r="D15" i="1"/>
  <c r="B15" i="1" s="1"/>
  <c r="C35" i="1"/>
  <c r="D19" i="30"/>
  <c r="O36" i="40"/>
  <c r="C20" i="46"/>
  <c r="B20" i="46" s="1"/>
  <c r="H27" i="45"/>
  <c r="E29" i="44"/>
  <c r="I25" i="44"/>
  <c r="K24" i="43"/>
  <c r="N27" i="10"/>
  <c r="N24" i="10"/>
  <c r="E39" i="1"/>
  <c r="K42" i="31"/>
  <c r="I42" i="40"/>
  <c r="H34" i="42"/>
  <c r="H27" i="42"/>
  <c r="F40" i="40"/>
  <c r="H26" i="30"/>
  <c r="H23" i="42"/>
  <c r="C28" i="30"/>
  <c r="C25" i="42"/>
  <c r="P40" i="41"/>
  <c r="C40" i="41" s="1"/>
  <c r="P17" i="41"/>
  <c r="K23" i="47"/>
  <c r="I23" i="47" s="1"/>
  <c r="H23" i="47" s="1"/>
  <c r="Q40" i="47"/>
  <c r="Q28" i="47"/>
  <c r="F49" i="40"/>
  <c r="K38" i="30"/>
  <c r="F29" i="40"/>
  <c r="E29" i="40" s="1"/>
  <c r="I47" i="40"/>
  <c r="H44" i="45"/>
  <c r="K29" i="30"/>
  <c r="D18" i="30"/>
  <c r="F35" i="40"/>
  <c r="C30" i="30"/>
  <c r="F24" i="40"/>
  <c r="C26" i="30"/>
  <c r="H47" i="1"/>
  <c r="K48" i="31"/>
  <c r="C42" i="45"/>
  <c r="K39" i="30"/>
  <c r="C19" i="1"/>
  <c r="N45" i="31"/>
  <c r="G38" i="10"/>
  <c r="K50" i="43"/>
  <c r="C49" i="46"/>
  <c r="B49" i="46" s="1"/>
  <c r="O49" i="44"/>
  <c r="M49" i="44" s="1"/>
  <c r="D32" i="1"/>
  <c r="G25" i="43"/>
  <c r="K20" i="1"/>
  <c r="D27" i="1"/>
  <c r="B27" i="1" s="1"/>
  <c r="D48" i="31"/>
  <c r="C48" i="31" s="1"/>
  <c r="E9" i="1"/>
  <c r="G33" i="43"/>
  <c r="D18" i="1"/>
  <c r="C24" i="43"/>
  <c r="E23" i="1"/>
  <c r="C22" i="43"/>
  <c r="H28" i="42"/>
  <c r="D29" i="1"/>
  <c r="F37" i="40"/>
  <c r="E37" i="40" s="1"/>
  <c r="N26" i="31"/>
  <c r="J26" i="31" s="1"/>
  <c r="N10" i="10"/>
  <c r="R44" i="40"/>
  <c r="H33" i="45"/>
  <c r="N29" i="10"/>
  <c r="J14" i="10"/>
  <c r="E12" i="30"/>
  <c r="C50" i="45"/>
  <c r="F42" i="41"/>
  <c r="R40" i="44"/>
  <c r="G12" i="43"/>
  <c r="B12" i="43" s="1"/>
  <c r="N20" i="31"/>
  <c r="I43" i="40"/>
  <c r="I44" i="44"/>
  <c r="D40" i="10"/>
  <c r="J35" i="10"/>
  <c r="O35" i="44"/>
  <c r="M35" i="44" s="1"/>
  <c r="F36" i="44"/>
  <c r="H35" i="45"/>
  <c r="M34" i="45"/>
  <c r="O31" i="40"/>
  <c r="M31" i="40" s="1"/>
  <c r="H15" i="41"/>
  <c r="F15" i="41" s="1"/>
  <c r="E15" i="41" s="1"/>
  <c r="H23" i="45"/>
  <c r="T21" i="40"/>
  <c r="R21" i="40" s="1"/>
  <c r="O21" i="40"/>
  <c r="M21" i="40" s="1"/>
  <c r="I19" i="40"/>
  <c r="O19" i="40"/>
  <c r="M19" i="40" s="1"/>
  <c r="M16" i="40"/>
  <c r="L16" i="40" s="1"/>
  <c r="T26" i="44"/>
  <c r="R26" i="44" s="1"/>
  <c r="O25" i="44"/>
  <c r="M25" i="44" s="1"/>
  <c r="I21" i="44"/>
  <c r="F21" i="44"/>
  <c r="K20" i="43"/>
  <c r="F13" i="44"/>
  <c r="O12" i="44"/>
  <c r="M12" i="44" s="1"/>
  <c r="L29" i="41"/>
  <c r="K29" i="41" s="1"/>
  <c r="L25" i="41"/>
  <c r="K25" i="41" s="1"/>
  <c r="L18" i="41"/>
  <c r="K18" i="41" s="1"/>
  <c r="L14" i="41"/>
  <c r="K14" i="41" s="1"/>
  <c r="E27" i="1"/>
  <c r="K29" i="31"/>
  <c r="K27" i="31"/>
  <c r="J27" i="31" s="1"/>
  <c r="G28" i="31"/>
  <c r="G26" i="31"/>
  <c r="C26" i="31" s="1"/>
  <c r="D23" i="31"/>
  <c r="G19" i="31"/>
  <c r="G16" i="31"/>
  <c r="D27" i="10"/>
  <c r="C27" i="10" s="1"/>
  <c r="K12" i="10"/>
  <c r="J12" i="10" s="1"/>
  <c r="H27" i="41"/>
  <c r="F27" i="41" s="1"/>
  <c r="G44" i="43"/>
  <c r="H43" i="42"/>
  <c r="B43" i="42" s="1"/>
  <c r="D44" i="30"/>
  <c r="K43" i="43"/>
  <c r="E43" i="1"/>
  <c r="C44" i="42"/>
  <c r="N44" i="30"/>
  <c r="C41" i="42"/>
  <c r="O40" i="40"/>
  <c r="M40" i="40" s="1"/>
  <c r="F41" i="41"/>
  <c r="L42" i="41"/>
  <c r="K42" i="41" s="1"/>
  <c r="K38" i="1"/>
  <c r="M43" i="42"/>
  <c r="H44" i="1"/>
  <c r="E37" i="1"/>
  <c r="L45" i="41"/>
  <c r="K45" i="41" s="1"/>
  <c r="F50" i="40"/>
  <c r="E50" i="40" s="1"/>
  <c r="F44" i="44"/>
  <c r="F41" i="44"/>
  <c r="O35" i="40"/>
  <c r="M35" i="40" s="1"/>
  <c r="G34" i="43"/>
  <c r="K33" i="10"/>
  <c r="C23" i="45"/>
  <c r="M22" i="45"/>
  <c r="I18" i="44"/>
  <c r="F14" i="44"/>
  <c r="D21" i="31"/>
  <c r="D47" i="10"/>
  <c r="C47" i="10" s="1"/>
  <c r="G47" i="31"/>
  <c r="C47" i="31" s="1"/>
  <c r="G46" i="31"/>
  <c r="C46" i="31" s="1"/>
  <c r="K39" i="47"/>
  <c r="I39" i="47" s="1"/>
  <c r="M18" i="40"/>
  <c r="C30" i="1"/>
  <c r="F49" i="41"/>
  <c r="O48" i="47"/>
  <c r="N48" i="47" s="1"/>
  <c r="E36" i="30"/>
  <c r="C36" i="30"/>
  <c r="D22" i="30"/>
  <c r="K19" i="1"/>
  <c r="D31" i="30"/>
  <c r="O49" i="40"/>
  <c r="M49" i="40" s="1"/>
  <c r="H24" i="45"/>
  <c r="K41" i="30"/>
  <c r="M12" i="40"/>
  <c r="D41" i="10"/>
  <c r="C24" i="1"/>
  <c r="C40" i="1"/>
  <c r="I25" i="47"/>
  <c r="D47" i="30"/>
  <c r="O15" i="47"/>
  <c r="N15" i="47" s="1"/>
  <c r="C43" i="30"/>
  <c r="C27" i="30"/>
  <c r="C10" i="30"/>
  <c r="H48" i="30"/>
  <c r="K42" i="30"/>
  <c r="D48" i="30"/>
  <c r="D35" i="30"/>
  <c r="N28" i="1"/>
  <c r="N27" i="1"/>
  <c r="D29" i="30"/>
  <c r="D37" i="1"/>
  <c r="K25" i="30"/>
  <c r="C14" i="1"/>
  <c r="K24" i="1"/>
  <c r="F39" i="40"/>
  <c r="F38" i="40"/>
  <c r="K16" i="1"/>
  <c r="D13" i="30"/>
  <c r="C24" i="30"/>
  <c r="D44" i="1"/>
  <c r="H9" i="30"/>
  <c r="T50" i="44"/>
  <c r="R50" i="44" s="1"/>
  <c r="D50" i="44" s="1"/>
  <c r="C30" i="43"/>
  <c r="H11" i="42"/>
  <c r="B11" i="42" s="1"/>
  <c r="R45" i="40"/>
  <c r="P27" i="41"/>
  <c r="I15" i="44"/>
  <c r="P30" i="41"/>
  <c r="O30" i="41" s="1"/>
  <c r="P18" i="41"/>
  <c r="R21" i="44"/>
  <c r="N14" i="31"/>
  <c r="J14" i="31" s="1"/>
  <c r="I44" i="46"/>
  <c r="I40" i="46"/>
  <c r="J39" i="31"/>
  <c r="C36" i="42"/>
  <c r="C19" i="42"/>
  <c r="F34" i="44"/>
  <c r="E34" i="44" s="1"/>
  <c r="T33" i="44"/>
  <c r="R33" i="44" s="1"/>
  <c r="N42" i="31"/>
  <c r="K45" i="10"/>
  <c r="K40" i="31"/>
  <c r="C17" i="42"/>
  <c r="T36" i="40"/>
  <c r="R36" i="40" s="1"/>
  <c r="P29" i="41"/>
  <c r="H25" i="41"/>
  <c r="F25" i="41" s="1"/>
  <c r="H25" i="45"/>
  <c r="C25" i="45"/>
  <c r="C50" i="42"/>
  <c r="H28" i="45"/>
  <c r="C40" i="30"/>
  <c r="B40" i="30" s="1"/>
  <c r="C31" i="30"/>
  <c r="C12" i="30"/>
  <c r="B12" i="30" s="1"/>
  <c r="F43" i="40"/>
  <c r="N48" i="30"/>
  <c r="C34" i="1"/>
  <c r="E22" i="30"/>
  <c r="C37" i="1"/>
  <c r="I22" i="40"/>
  <c r="K48" i="43"/>
  <c r="T49" i="44"/>
  <c r="R49" i="44" s="1"/>
  <c r="B17" i="43"/>
  <c r="M22" i="40"/>
  <c r="Q16" i="47"/>
  <c r="F48" i="41"/>
  <c r="K30" i="30"/>
  <c r="I16" i="47"/>
  <c r="H16" i="47" s="1"/>
  <c r="K15" i="30"/>
  <c r="C16" i="1"/>
  <c r="B16" i="1" s="1"/>
  <c r="K33" i="30"/>
  <c r="K20" i="30"/>
  <c r="D24" i="30"/>
  <c r="D26" i="30"/>
  <c r="D10" i="30"/>
  <c r="C20" i="1"/>
  <c r="C41" i="1"/>
  <c r="G43" i="10"/>
  <c r="C43" i="10" s="1"/>
  <c r="D36" i="1"/>
  <c r="H26" i="42"/>
  <c r="C18" i="43"/>
  <c r="H22" i="1"/>
  <c r="C22" i="1"/>
  <c r="H19" i="30"/>
  <c r="K44" i="10"/>
  <c r="J44" i="10" s="1"/>
  <c r="H36" i="45"/>
  <c r="P33" i="41"/>
  <c r="I31" i="44"/>
  <c r="R19" i="44"/>
  <c r="L19" i="44" s="1"/>
  <c r="H21" i="1"/>
  <c r="H17" i="1"/>
  <c r="M15" i="45"/>
  <c r="O14" i="40"/>
  <c r="M14" i="40" s="1"/>
  <c r="L14" i="40" s="1"/>
  <c r="C13" i="45"/>
  <c r="G18" i="43"/>
  <c r="R17" i="44"/>
  <c r="O17" i="44"/>
  <c r="M17" i="44" s="1"/>
  <c r="O16" i="44"/>
  <c r="M16" i="44" s="1"/>
  <c r="C11" i="43"/>
  <c r="D26" i="10"/>
  <c r="T43" i="44"/>
  <c r="R43" i="44" s="1"/>
  <c r="M40" i="45"/>
  <c r="N40" i="31"/>
  <c r="C39" i="43"/>
  <c r="I20" i="44"/>
  <c r="O24" i="40"/>
  <c r="M24" i="40" s="1"/>
  <c r="L24" i="40" s="1"/>
  <c r="I46" i="40"/>
  <c r="D21" i="30"/>
  <c r="K14" i="30"/>
  <c r="D43" i="1"/>
  <c r="C23" i="1"/>
  <c r="O50" i="40"/>
  <c r="M50" i="40" s="1"/>
  <c r="N20" i="1"/>
  <c r="C36" i="46"/>
  <c r="B36" i="46" s="1"/>
  <c r="K47" i="43"/>
  <c r="I47" i="46"/>
  <c r="T47" i="40"/>
  <c r="R47" i="40" s="1"/>
  <c r="L47" i="40" s="1"/>
  <c r="L49" i="41"/>
  <c r="K49" i="41" s="1"/>
  <c r="C20" i="45"/>
  <c r="H29" i="42"/>
  <c r="H12" i="45"/>
  <c r="C34" i="43"/>
  <c r="E20" i="1"/>
  <c r="C31" i="45"/>
  <c r="H19" i="42"/>
  <c r="K29" i="1"/>
  <c r="I49" i="46"/>
  <c r="K47" i="1"/>
  <c r="H21" i="42"/>
  <c r="H20" i="45"/>
  <c r="N23" i="1"/>
  <c r="C12" i="1"/>
  <c r="C26" i="45"/>
  <c r="C50" i="46"/>
  <c r="B50" i="46" s="1"/>
  <c r="O48" i="44"/>
  <c r="M48" i="44" s="1"/>
  <c r="C16" i="45"/>
  <c r="C33" i="45"/>
  <c r="G27" i="43"/>
  <c r="D40" i="1"/>
  <c r="R19" i="40"/>
  <c r="K20" i="10"/>
  <c r="C22" i="45"/>
  <c r="B22" i="45" s="1"/>
  <c r="C18" i="42"/>
  <c r="I45" i="46"/>
  <c r="I41" i="46"/>
  <c r="I44" i="40"/>
  <c r="F43" i="44"/>
  <c r="K43" i="31"/>
  <c r="J43" i="31" s="1"/>
  <c r="N41" i="31"/>
  <c r="J41" i="31" s="1"/>
  <c r="K41" i="10"/>
  <c r="F40" i="44"/>
  <c r="C38" i="42"/>
  <c r="B38" i="42" s="1"/>
  <c r="M35" i="42"/>
  <c r="T36" i="44"/>
  <c r="R36" i="44" s="1"/>
  <c r="K38" i="43"/>
  <c r="K35" i="43"/>
  <c r="C37" i="45"/>
  <c r="H37" i="41"/>
  <c r="F37" i="41" s="1"/>
  <c r="L35" i="41"/>
  <c r="K35" i="41" s="1"/>
  <c r="H30" i="1"/>
  <c r="C32" i="46"/>
  <c r="B32" i="46" s="1"/>
  <c r="O34" i="40"/>
  <c r="M34" i="40" s="1"/>
  <c r="F32" i="44"/>
  <c r="M27" i="45"/>
  <c r="F14" i="40"/>
  <c r="T12" i="40"/>
  <c r="R12" i="40" s="1"/>
  <c r="I24" i="44"/>
  <c r="F20" i="44"/>
  <c r="I13" i="44"/>
  <c r="L12" i="41"/>
  <c r="K12" i="41" s="1"/>
  <c r="K28" i="31"/>
  <c r="G11" i="31"/>
  <c r="C11" i="31" s="1"/>
  <c r="K23" i="10"/>
  <c r="J23" i="10" s="1"/>
  <c r="K16" i="10"/>
  <c r="K15" i="10"/>
  <c r="J15" i="10" s="1"/>
  <c r="D11" i="10"/>
  <c r="O43" i="44"/>
  <c r="M43" i="44" s="1"/>
  <c r="K37" i="10"/>
  <c r="G36" i="43"/>
  <c r="P38" i="41"/>
  <c r="K27" i="10"/>
  <c r="E42" i="1"/>
  <c r="N28" i="10"/>
  <c r="K44" i="30"/>
  <c r="C38" i="45"/>
  <c r="E25" i="1"/>
  <c r="C36" i="45"/>
  <c r="H24" i="42"/>
  <c r="H31" i="45"/>
  <c r="C29" i="45"/>
  <c r="C14" i="43"/>
  <c r="D24" i="1"/>
  <c r="I12" i="40"/>
  <c r="N19" i="31"/>
  <c r="J19" i="31" s="1"/>
  <c r="P28" i="41"/>
  <c r="R33" i="40"/>
  <c r="F19" i="44"/>
  <c r="P34" i="41"/>
  <c r="H13" i="30"/>
  <c r="I15" i="40"/>
  <c r="E15" i="40" s="1"/>
  <c r="H46" i="41"/>
  <c r="F46" i="41" s="1"/>
  <c r="I43" i="44"/>
  <c r="D44" i="10"/>
  <c r="G40" i="31"/>
  <c r="C40" i="31" s="1"/>
  <c r="D39" i="31"/>
  <c r="I39" i="40"/>
  <c r="C35" i="42"/>
  <c r="H35" i="1"/>
  <c r="K36" i="10"/>
  <c r="G34" i="10"/>
  <c r="D32" i="31"/>
  <c r="M38" i="44"/>
  <c r="C38" i="43"/>
  <c r="B38" i="43" s="1"/>
  <c r="C35" i="43"/>
  <c r="L32" i="41"/>
  <c r="K32" i="41" s="1"/>
  <c r="O32" i="40"/>
  <c r="M32" i="40" s="1"/>
  <c r="I32" i="44"/>
  <c r="D30" i="10"/>
  <c r="F14" i="41"/>
  <c r="M28" i="40"/>
  <c r="L28" i="40" s="1"/>
  <c r="T18" i="40"/>
  <c r="R18" i="40" s="1"/>
  <c r="T29" i="44"/>
  <c r="R29" i="44" s="1"/>
  <c r="T20" i="44"/>
  <c r="R20" i="44" s="1"/>
  <c r="R11" i="44"/>
  <c r="K25" i="31"/>
  <c r="M46" i="45"/>
  <c r="N39" i="10"/>
  <c r="J39" i="10" s="1"/>
  <c r="K24" i="10"/>
  <c r="C35" i="30"/>
  <c r="H38" i="45"/>
  <c r="E34" i="30"/>
  <c r="Q33" i="47"/>
  <c r="K41" i="47"/>
  <c r="I41" i="47" s="1"/>
  <c r="H41" i="47" s="1"/>
  <c r="K11" i="10"/>
  <c r="J11" i="10" s="1"/>
  <c r="P43" i="41"/>
  <c r="G42" i="43"/>
  <c r="B42" i="43" s="1"/>
  <c r="G41" i="43"/>
  <c r="H41" i="45"/>
  <c r="C39" i="45"/>
  <c r="B39" i="45" s="1"/>
  <c r="K40" i="1"/>
  <c r="M46" i="42"/>
  <c r="D41" i="1"/>
  <c r="H45" i="41"/>
  <c r="F45" i="41" s="1"/>
  <c r="F47" i="40"/>
  <c r="C47" i="40" s="1"/>
  <c r="I46" i="46"/>
  <c r="G44" i="10"/>
  <c r="K40" i="10"/>
  <c r="H37" i="42"/>
  <c r="K36" i="43"/>
  <c r="I38" i="40"/>
  <c r="T38" i="40"/>
  <c r="R38" i="40" s="1"/>
  <c r="O37" i="40"/>
  <c r="M37" i="40" s="1"/>
  <c r="M37" i="45"/>
  <c r="C37" i="46"/>
  <c r="B37" i="46" s="1"/>
  <c r="C35" i="46"/>
  <c r="B35" i="46" s="1"/>
  <c r="L37" i="41"/>
  <c r="K37" i="41" s="1"/>
  <c r="H36" i="41"/>
  <c r="F36" i="41" s="1"/>
  <c r="C33" i="46"/>
  <c r="C31" i="46"/>
  <c r="B31" i="46" s="1"/>
  <c r="P32" i="41"/>
  <c r="L33" i="41"/>
  <c r="K33" i="41" s="1"/>
  <c r="T34" i="40"/>
  <c r="R34" i="40" s="1"/>
  <c r="G32" i="43"/>
  <c r="O33" i="44"/>
  <c r="M33" i="44" s="1"/>
  <c r="N30" i="31"/>
  <c r="G31" i="31"/>
  <c r="D33" i="10"/>
  <c r="C29" i="46"/>
  <c r="B29" i="46" s="1"/>
  <c r="C28" i="46"/>
  <c r="B28" i="46" s="1"/>
  <c r="C25" i="46"/>
  <c r="B25" i="46" s="1"/>
  <c r="C24" i="46"/>
  <c r="B24" i="46" s="1"/>
  <c r="P23" i="41"/>
  <c r="H22" i="41"/>
  <c r="F22" i="41" s="1"/>
  <c r="C18" i="46"/>
  <c r="B18" i="46" s="1"/>
  <c r="C17" i="46"/>
  <c r="B17" i="46" s="1"/>
  <c r="H13" i="41"/>
  <c r="F13" i="41" s="1"/>
  <c r="F30" i="44"/>
  <c r="N16" i="10"/>
  <c r="N11" i="31"/>
  <c r="J11" i="31" s="1"/>
  <c r="K19" i="10"/>
  <c r="C33" i="43"/>
  <c r="B33" i="43" s="1"/>
  <c r="D30" i="30"/>
  <c r="D14" i="31"/>
  <c r="C33" i="42"/>
  <c r="B33" i="42" s="1"/>
  <c r="I47" i="44"/>
  <c r="P39" i="41"/>
  <c r="P41" i="41"/>
  <c r="L43" i="41"/>
  <c r="K43" i="41" s="1"/>
  <c r="D43" i="41" s="1"/>
  <c r="C39" i="46"/>
  <c r="B39" i="46" s="1"/>
  <c r="P47" i="41"/>
  <c r="N48" i="31"/>
  <c r="N49" i="31"/>
  <c r="K49" i="31"/>
  <c r="K49" i="10"/>
  <c r="K48" i="10"/>
  <c r="D49" i="31"/>
  <c r="N13" i="30"/>
  <c r="N32" i="30"/>
  <c r="C36" i="43"/>
  <c r="K28" i="47"/>
  <c r="I28" i="47" s="1"/>
  <c r="Q44" i="47"/>
  <c r="G14" i="31"/>
  <c r="K28" i="10"/>
  <c r="D20" i="10"/>
  <c r="D16" i="10"/>
  <c r="D12" i="10"/>
  <c r="T42" i="44"/>
  <c r="R42" i="44" s="1"/>
  <c r="T41" i="44"/>
  <c r="R41" i="44" s="1"/>
  <c r="K46" i="31"/>
  <c r="F45" i="44"/>
  <c r="E45" i="44" s="1"/>
  <c r="D34" i="31"/>
  <c r="F31" i="44"/>
  <c r="H30" i="45"/>
  <c r="T29" i="40"/>
  <c r="R29" i="40" s="1"/>
  <c r="I28" i="40"/>
  <c r="O27" i="40"/>
  <c r="M27" i="40" s="1"/>
  <c r="I26" i="44"/>
  <c r="H41" i="42"/>
  <c r="N43" i="10"/>
  <c r="O46" i="40"/>
  <c r="M46" i="40" s="1"/>
  <c r="N49" i="10"/>
  <c r="G49" i="31"/>
  <c r="C21" i="45"/>
  <c r="B21" i="45" s="1"/>
  <c r="H16" i="45"/>
  <c r="H18" i="45"/>
  <c r="H35" i="30"/>
  <c r="E25" i="30"/>
  <c r="K46" i="10"/>
  <c r="J46" i="10" s="1"/>
  <c r="T47" i="41"/>
  <c r="D47" i="41" s="1"/>
  <c r="T45" i="41"/>
  <c r="O45" i="41" s="1"/>
  <c r="T39" i="41"/>
  <c r="T38" i="41"/>
  <c r="T33" i="41"/>
  <c r="T32" i="41"/>
  <c r="T29" i="41"/>
  <c r="T28" i="41"/>
  <c r="T27" i="41"/>
  <c r="T26" i="41"/>
  <c r="T20" i="41"/>
  <c r="T18" i="41"/>
  <c r="D18" i="41" s="1"/>
  <c r="T16" i="41"/>
  <c r="T15" i="41"/>
  <c r="D15" i="41" s="1"/>
  <c r="T14" i="41"/>
  <c r="T11" i="41"/>
  <c r="Q41" i="47"/>
  <c r="I23" i="46"/>
  <c r="H45" i="30"/>
  <c r="C11" i="1"/>
  <c r="N11" i="1"/>
  <c r="C23" i="30"/>
  <c r="E23" i="30"/>
  <c r="C29" i="30"/>
  <c r="K26" i="30"/>
  <c r="K12" i="30"/>
  <c r="F30" i="40"/>
  <c r="H27" i="30"/>
  <c r="D27" i="30"/>
  <c r="K23" i="30"/>
  <c r="D23" i="30"/>
  <c r="K48" i="1"/>
  <c r="C48" i="1"/>
  <c r="E36" i="1"/>
  <c r="C36" i="1"/>
  <c r="D17" i="30"/>
  <c r="H17" i="30"/>
  <c r="H43" i="47"/>
  <c r="H46" i="30"/>
  <c r="D46" i="30"/>
  <c r="B46" i="30" s="1"/>
  <c r="K25" i="1"/>
  <c r="C25" i="1"/>
  <c r="C18" i="1"/>
  <c r="N18" i="1"/>
  <c r="I11" i="46"/>
  <c r="I16" i="46"/>
  <c r="K22" i="30"/>
  <c r="B45" i="46"/>
  <c r="C45" i="41"/>
  <c r="C42" i="1"/>
  <c r="K42" i="1"/>
  <c r="I36" i="46"/>
  <c r="N43" i="1"/>
  <c r="B24" i="30"/>
  <c r="C46" i="1"/>
  <c r="B46" i="1" s="1"/>
  <c r="K46" i="1"/>
  <c r="H13" i="1"/>
  <c r="C13" i="1"/>
  <c r="B13" i="1" s="1"/>
  <c r="I30" i="46"/>
  <c r="I20" i="46"/>
  <c r="I33" i="46"/>
  <c r="I28" i="46"/>
  <c r="I18" i="46"/>
  <c r="I35" i="46"/>
  <c r="N12" i="1"/>
  <c r="D37" i="30"/>
  <c r="E22" i="1"/>
  <c r="D22" i="1"/>
  <c r="H23" i="1"/>
  <c r="D23" i="1"/>
  <c r="C32" i="1"/>
  <c r="K32" i="1"/>
  <c r="Q19" i="30"/>
  <c r="C19" i="30"/>
  <c r="B19" i="30" s="1"/>
  <c r="E28" i="1"/>
  <c r="D28" i="1"/>
  <c r="K13" i="30"/>
  <c r="K48" i="30"/>
  <c r="C42" i="30"/>
  <c r="C45" i="1"/>
  <c r="N45" i="1"/>
  <c r="C48" i="45"/>
  <c r="E17" i="30"/>
  <c r="C17" i="30"/>
  <c r="N36" i="1"/>
  <c r="N41" i="30"/>
  <c r="C41" i="30"/>
  <c r="I30" i="40"/>
  <c r="D38" i="30"/>
  <c r="F11" i="40"/>
  <c r="E40" i="1"/>
  <c r="H47" i="30"/>
  <c r="B32" i="30"/>
  <c r="C9" i="1"/>
  <c r="C28" i="1"/>
  <c r="R48" i="44"/>
  <c r="E17" i="1"/>
  <c r="C17" i="1"/>
  <c r="N31" i="1"/>
  <c r="H14" i="42"/>
  <c r="D35" i="10"/>
  <c r="C35" i="10" s="1"/>
  <c r="C21" i="46"/>
  <c r="B21" i="46" s="1"/>
  <c r="C16" i="46"/>
  <c r="H12" i="41"/>
  <c r="F12" i="41" s="1"/>
  <c r="N14" i="1"/>
  <c r="E45" i="30"/>
  <c r="C47" i="30"/>
  <c r="H21" i="30"/>
  <c r="C18" i="30"/>
  <c r="H50" i="45"/>
  <c r="C24" i="45"/>
  <c r="E30" i="1"/>
  <c r="H32" i="45"/>
  <c r="D48" i="1"/>
  <c r="C42" i="46"/>
  <c r="B42" i="46" s="1"/>
  <c r="D45" i="1"/>
  <c r="C47" i="43"/>
  <c r="H48" i="42"/>
  <c r="C49" i="45"/>
  <c r="H49" i="45"/>
  <c r="I45" i="40"/>
  <c r="H32" i="42"/>
  <c r="B32" i="42" s="1"/>
  <c r="G19" i="43"/>
  <c r="C32" i="45"/>
  <c r="H26" i="45"/>
  <c r="C14" i="45"/>
  <c r="K42" i="10"/>
  <c r="H34" i="1"/>
  <c r="D34" i="1"/>
  <c r="K34" i="10"/>
  <c r="J34" i="10" s="1"/>
  <c r="D33" i="31"/>
  <c r="C26" i="46"/>
  <c r="B26" i="46" s="1"/>
  <c r="C19" i="46"/>
  <c r="B19" i="46" s="1"/>
  <c r="C12" i="46"/>
  <c r="B12" i="46" s="1"/>
  <c r="N31" i="10"/>
  <c r="K38" i="10"/>
  <c r="R14" i="44"/>
  <c r="R12" i="44"/>
  <c r="D22" i="10"/>
  <c r="L41" i="41"/>
  <c r="K41" i="41" s="1"/>
  <c r="D19" i="1"/>
  <c r="D33" i="1"/>
  <c r="K10" i="30"/>
  <c r="N13" i="1"/>
  <c r="C12" i="45"/>
  <c r="G29" i="43"/>
  <c r="D29" i="44" s="1"/>
  <c r="C22" i="42"/>
  <c r="C27" i="45"/>
  <c r="H10" i="1"/>
  <c r="G23" i="43"/>
  <c r="K15" i="1"/>
  <c r="I25" i="40"/>
  <c r="E13" i="1"/>
  <c r="I42" i="46"/>
  <c r="D35" i="31"/>
  <c r="C35" i="31" s="1"/>
  <c r="H34" i="41"/>
  <c r="F34" i="41" s="1"/>
  <c r="T31" i="40"/>
  <c r="R31" i="40" s="1"/>
  <c r="I14" i="44"/>
  <c r="F12" i="44"/>
  <c r="K20" i="31"/>
  <c r="D22" i="31"/>
  <c r="D13" i="10"/>
  <c r="G11" i="10"/>
  <c r="C42" i="42"/>
  <c r="D47" i="1"/>
  <c r="H15" i="42"/>
  <c r="D9" i="1"/>
  <c r="C34" i="45"/>
  <c r="C28" i="43"/>
  <c r="D48" i="10"/>
  <c r="C26" i="42"/>
  <c r="B26" i="42" s="1"/>
  <c r="P15" i="41"/>
  <c r="G41" i="10"/>
  <c r="M36" i="40"/>
  <c r="M32" i="45"/>
  <c r="L24" i="41"/>
  <c r="K24" i="41" s="1"/>
  <c r="N15" i="31"/>
  <c r="J15" i="31" s="1"/>
  <c r="D29" i="31"/>
  <c r="C29" i="31" s="1"/>
  <c r="G12" i="31"/>
  <c r="H43" i="41"/>
  <c r="F43" i="41" s="1"/>
  <c r="L20" i="41"/>
  <c r="K20" i="41" s="1"/>
  <c r="L16" i="41"/>
  <c r="K16" i="41" s="1"/>
  <c r="D16" i="41" s="1"/>
  <c r="F38" i="44"/>
  <c r="C40" i="42"/>
  <c r="C41" i="47" s="1"/>
  <c r="O41" i="40"/>
  <c r="M41" i="40" s="1"/>
  <c r="O39" i="40"/>
  <c r="M39" i="40" s="1"/>
  <c r="T26" i="40"/>
  <c r="R26" i="40" s="1"/>
  <c r="N30" i="30"/>
  <c r="N18" i="30"/>
  <c r="C19" i="45"/>
  <c r="B19" i="45" s="1"/>
  <c r="C19" i="43"/>
  <c r="C29" i="43"/>
  <c r="N33" i="30"/>
  <c r="O10" i="41"/>
  <c r="P10" i="41" s="1"/>
  <c r="Q10" i="41" s="1"/>
  <c r="R10" i="41" s="1"/>
  <c r="S10" i="41" s="1"/>
  <c r="T10" i="41" s="1"/>
  <c r="U10" i="41" s="1"/>
  <c r="V10" i="41" s="1"/>
  <c r="W10" i="41" s="1"/>
  <c r="E10" i="41"/>
  <c r="F10" i="41" s="1"/>
  <c r="P44" i="41"/>
  <c r="P42" i="41"/>
  <c r="M31" i="45"/>
  <c r="T31" i="44"/>
  <c r="R31" i="44" s="1"/>
  <c r="D31" i="31"/>
  <c r="M29" i="45"/>
  <c r="K28" i="43"/>
  <c r="O22" i="44"/>
  <c r="M22" i="44" s="1"/>
  <c r="L28" i="41"/>
  <c r="K28" i="41" s="1"/>
  <c r="E28" i="41" s="1"/>
  <c r="K10" i="10"/>
  <c r="C44" i="43"/>
  <c r="O43" i="40"/>
  <c r="M43" i="40" s="1"/>
  <c r="M42" i="45"/>
  <c r="I48" i="40"/>
  <c r="I42" i="44"/>
  <c r="H15" i="45"/>
  <c r="N35" i="30"/>
  <c r="K36" i="47"/>
  <c r="I36" i="47" s="1"/>
  <c r="C36" i="47" s="1"/>
  <c r="C41" i="46"/>
  <c r="B41" i="46" s="1"/>
  <c r="O42" i="40"/>
  <c r="M42" i="40" s="1"/>
  <c r="M23" i="42"/>
  <c r="G37" i="43"/>
  <c r="H34" i="45"/>
  <c r="G28" i="43"/>
  <c r="G26" i="43"/>
  <c r="F25" i="44"/>
  <c r="F23" i="44"/>
  <c r="K23" i="43"/>
  <c r="I17" i="44"/>
  <c r="H28" i="30"/>
  <c r="N21" i="30"/>
  <c r="E9" i="30"/>
  <c r="T34" i="41"/>
  <c r="O42" i="44"/>
  <c r="M42" i="44" s="1"/>
  <c r="C23" i="42"/>
  <c r="P37" i="41"/>
  <c r="C25" i="43"/>
  <c r="F22" i="44"/>
  <c r="C15" i="43"/>
  <c r="K25" i="10"/>
  <c r="E31" i="30"/>
  <c r="D49" i="10"/>
  <c r="N14" i="30"/>
  <c r="Q36" i="47"/>
  <c r="I26" i="46"/>
  <c r="I34" i="46"/>
  <c r="I13" i="46"/>
  <c r="I31" i="46"/>
  <c r="I12" i="46"/>
  <c r="I22" i="46"/>
  <c r="I21" i="46"/>
  <c r="I15" i="46"/>
  <c r="I38" i="46"/>
  <c r="I24" i="46"/>
  <c r="I19" i="46"/>
  <c r="I17" i="46"/>
  <c r="I29" i="46"/>
  <c r="E32" i="41"/>
  <c r="E34" i="40"/>
  <c r="K46" i="30"/>
  <c r="C48" i="30"/>
  <c r="E48" i="30"/>
  <c r="C21" i="30"/>
  <c r="N47" i="1"/>
  <c r="C29" i="1"/>
  <c r="K9" i="30"/>
  <c r="C9" i="30"/>
  <c r="B9" i="30" s="1"/>
  <c r="K32" i="30"/>
  <c r="C45" i="30"/>
  <c r="N17" i="31"/>
  <c r="J17" i="31" s="1"/>
  <c r="N47" i="10"/>
  <c r="J47" i="10" s="1"/>
  <c r="H33" i="30"/>
  <c r="K22" i="10"/>
  <c r="I46" i="44"/>
  <c r="H32" i="30"/>
  <c r="B28" i="42" l="1"/>
  <c r="H51" i="47"/>
  <c r="D17" i="40"/>
  <c r="B10" i="31"/>
  <c r="E35" i="44"/>
  <c r="D17" i="41"/>
  <c r="C49" i="10"/>
  <c r="C22" i="10"/>
  <c r="C33" i="31"/>
  <c r="D39" i="41"/>
  <c r="D28" i="40"/>
  <c r="O41" i="41"/>
  <c r="C32" i="31"/>
  <c r="B35" i="45"/>
  <c r="B24" i="43"/>
  <c r="B25" i="42"/>
  <c r="E40" i="40"/>
  <c r="C13" i="31"/>
  <c r="B13" i="31" s="1"/>
  <c r="C48" i="47"/>
  <c r="C30" i="31"/>
  <c r="B30" i="31" s="1"/>
  <c r="C45" i="10"/>
  <c r="C20" i="31"/>
  <c r="J13" i="10"/>
  <c r="D34" i="47"/>
  <c r="D16" i="44"/>
  <c r="J34" i="31"/>
  <c r="E49" i="44"/>
  <c r="J47" i="31"/>
  <c r="B47" i="31" s="1"/>
  <c r="D23" i="47"/>
  <c r="B17" i="1"/>
  <c r="O16" i="41"/>
  <c r="E26" i="44"/>
  <c r="C16" i="10"/>
  <c r="C26" i="40"/>
  <c r="D48" i="47"/>
  <c r="E36" i="40"/>
  <c r="B14" i="30"/>
  <c r="H29" i="47"/>
  <c r="C14" i="47"/>
  <c r="B13" i="42"/>
  <c r="J36" i="31"/>
  <c r="O46" i="41"/>
  <c r="D40" i="47"/>
  <c r="B31" i="43"/>
  <c r="L37" i="44"/>
  <c r="D46" i="47"/>
  <c r="C47" i="47"/>
  <c r="E48" i="44"/>
  <c r="C35" i="47"/>
  <c r="H35" i="47"/>
  <c r="D37" i="41"/>
  <c r="J38" i="10"/>
  <c r="B38" i="10" s="1"/>
  <c r="B30" i="43"/>
  <c r="B43" i="45"/>
  <c r="B30" i="42"/>
  <c r="E17" i="41"/>
  <c r="B22" i="42"/>
  <c r="B35" i="10"/>
  <c r="H31" i="47"/>
  <c r="B38" i="45"/>
  <c r="L19" i="40"/>
  <c r="L50" i="40"/>
  <c r="B39" i="43"/>
  <c r="C26" i="10"/>
  <c r="D49" i="44"/>
  <c r="E43" i="40"/>
  <c r="B13" i="30"/>
  <c r="E19" i="40"/>
  <c r="D29" i="47"/>
  <c r="J45" i="31"/>
  <c r="B45" i="31" s="1"/>
  <c r="B40" i="43"/>
  <c r="D50" i="47"/>
  <c r="B50" i="47" s="1"/>
  <c r="C45" i="31"/>
  <c r="C15" i="10"/>
  <c r="B15" i="10" s="1"/>
  <c r="B16" i="43"/>
  <c r="H50" i="47"/>
  <c r="C36" i="10"/>
  <c r="D47" i="47"/>
  <c r="B47" i="47" s="1"/>
  <c r="B34" i="42"/>
  <c r="D21" i="41"/>
  <c r="J20" i="10"/>
  <c r="B33" i="45"/>
  <c r="C40" i="10"/>
  <c r="E24" i="40"/>
  <c r="O25" i="41"/>
  <c r="C39" i="44"/>
  <c r="B39" i="44" s="1"/>
  <c r="B15" i="43"/>
  <c r="B33" i="1"/>
  <c r="B24" i="45"/>
  <c r="C46" i="40"/>
  <c r="C31" i="44"/>
  <c r="E30" i="44"/>
  <c r="J30" i="31"/>
  <c r="C39" i="31"/>
  <c r="B39" i="31" s="1"/>
  <c r="C48" i="44"/>
  <c r="J45" i="10"/>
  <c r="B45" i="10" s="1"/>
  <c r="B30" i="1"/>
  <c r="E41" i="44"/>
  <c r="B44" i="30"/>
  <c r="E39" i="41"/>
  <c r="D39" i="44"/>
  <c r="D13" i="40"/>
  <c r="B20" i="30"/>
  <c r="B49" i="43"/>
  <c r="E20" i="40"/>
  <c r="D17" i="47"/>
  <c r="B21" i="43"/>
  <c r="B48" i="43"/>
  <c r="D32" i="47"/>
  <c r="H19" i="47"/>
  <c r="O24" i="41"/>
  <c r="B45" i="42"/>
  <c r="B50" i="43"/>
  <c r="D36" i="41"/>
  <c r="L13" i="44"/>
  <c r="D50" i="41"/>
  <c r="D38" i="44"/>
  <c r="H49" i="47"/>
  <c r="B39" i="42"/>
  <c r="L15" i="40"/>
  <c r="D19" i="41"/>
  <c r="B29" i="30"/>
  <c r="C20" i="10"/>
  <c r="B20" i="10" s="1"/>
  <c r="B18" i="42"/>
  <c r="D33" i="44"/>
  <c r="E50" i="41"/>
  <c r="C37" i="44"/>
  <c r="C32" i="10"/>
  <c r="H47" i="47"/>
  <c r="J25" i="10"/>
  <c r="B25" i="10" s="1"/>
  <c r="D34" i="41"/>
  <c r="D49" i="47"/>
  <c r="B47" i="30"/>
  <c r="B37" i="30"/>
  <c r="D32" i="41"/>
  <c r="D42" i="47"/>
  <c r="J48" i="31"/>
  <c r="B48" i="31" s="1"/>
  <c r="B37" i="42"/>
  <c r="J24" i="10"/>
  <c r="C34" i="10"/>
  <c r="D20" i="40"/>
  <c r="L49" i="40"/>
  <c r="B36" i="30"/>
  <c r="D30" i="41"/>
  <c r="L20" i="40"/>
  <c r="O12" i="41"/>
  <c r="O50" i="41"/>
  <c r="D45" i="47"/>
  <c r="H18" i="47"/>
  <c r="E44" i="41"/>
  <c r="D46" i="41"/>
  <c r="J22" i="31"/>
  <c r="H42" i="47"/>
  <c r="D44" i="41"/>
  <c r="C41" i="31"/>
  <c r="B41" i="31" s="1"/>
  <c r="C15" i="40"/>
  <c r="L45" i="40"/>
  <c r="O42" i="41"/>
  <c r="B11" i="1"/>
  <c r="E35" i="41"/>
  <c r="C18" i="40"/>
  <c r="C28" i="31"/>
  <c r="J18" i="31"/>
  <c r="B18" i="31" s="1"/>
  <c r="B43" i="43"/>
  <c r="D37" i="40"/>
  <c r="C31" i="10"/>
  <c r="C36" i="31"/>
  <c r="B36" i="31" s="1"/>
  <c r="B45" i="30"/>
  <c r="L43" i="40"/>
  <c r="D31" i="40"/>
  <c r="D45" i="40"/>
  <c r="B18" i="45"/>
  <c r="B30" i="45"/>
  <c r="C12" i="10"/>
  <c r="B30" i="30"/>
  <c r="B32" i="43"/>
  <c r="L38" i="40"/>
  <c r="O43" i="41"/>
  <c r="B39" i="10"/>
  <c r="E46" i="41"/>
  <c r="B29" i="45"/>
  <c r="J37" i="10"/>
  <c r="B37" i="10" s="1"/>
  <c r="D12" i="41"/>
  <c r="E24" i="44"/>
  <c r="H15" i="47"/>
  <c r="C25" i="47"/>
  <c r="C49" i="41"/>
  <c r="B49" i="41" s="1"/>
  <c r="H39" i="47"/>
  <c r="C21" i="31"/>
  <c r="D25" i="41"/>
  <c r="E36" i="44"/>
  <c r="D35" i="47"/>
  <c r="B18" i="10"/>
  <c r="C29" i="10"/>
  <c r="C37" i="31"/>
  <c r="B37" i="31" s="1"/>
  <c r="C29" i="47"/>
  <c r="B29" i="47" s="1"/>
  <c r="J13" i="31"/>
  <c r="J17" i="10"/>
  <c r="B17" i="10" s="1"/>
  <c r="E11" i="41"/>
  <c r="H38" i="47"/>
  <c r="J32" i="31"/>
  <c r="B32" i="31" s="1"/>
  <c r="B25" i="45"/>
  <c r="L21" i="40"/>
  <c r="C49" i="44"/>
  <c r="B49" i="44" s="1"/>
  <c r="L20" i="44"/>
  <c r="C14" i="41"/>
  <c r="L24" i="44"/>
  <c r="D12" i="47"/>
  <c r="B35" i="1"/>
  <c r="J21" i="31"/>
  <c r="E27" i="41"/>
  <c r="C14" i="31"/>
  <c r="B14" i="31" s="1"/>
  <c r="D21" i="44"/>
  <c r="J42" i="31"/>
  <c r="B42" i="31" s="1"/>
  <c r="D42" i="40"/>
  <c r="C35" i="41"/>
  <c r="C17" i="47"/>
  <c r="J29" i="10"/>
  <c r="D40" i="40"/>
  <c r="D48" i="41"/>
  <c r="B39" i="30"/>
  <c r="B11" i="30"/>
  <c r="D26" i="47"/>
  <c r="J26" i="10"/>
  <c r="D15" i="44"/>
  <c r="C21" i="10"/>
  <c r="B21" i="10" s="1"/>
  <c r="E38" i="41"/>
  <c r="J44" i="31"/>
  <c r="E29" i="41"/>
  <c r="B16" i="30"/>
  <c r="J46" i="31"/>
  <c r="D18" i="40"/>
  <c r="B18" i="40" s="1"/>
  <c r="J36" i="10"/>
  <c r="B36" i="10" s="1"/>
  <c r="E20" i="44"/>
  <c r="D13" i="47"/>
  <c r="B13" i="47" s="1"/>
  <c r="C27" i="41"/>
  <c r="E45" i="40"/>
  <c r="J12" i="31"/>
  <c r="L28" i="44"/>
  <c r="L48" i="40"/>
  <c r="B17" i="31"/>
  <c r="B41" i="47"/>
  <c r="O44" i="41"/>
  <c r="B40" i="42"/>
  <c r="C41" i="10"/>
  <c r="B32" i="45"/>
  <c r="D49" i="40"/>
  <c r="D15" i="47"/>
  <c r="B38" i="30"/>
  <c r="H40" i="47"/>
  <c r="O11" i="41"/>
  <c r="D16" i="40"/>
  <c r="L27" i="40"/>
  <c r="L40" i="40"/>
  <c r="J49" i="31"/>
  <c r="D38" i="40"/>
  <c r="E19" i="44"/>
  <c r="J41" i="10"/>
  <c r="D49" i="41"/>
  <c r="B43" i="1"/>
  <c r="E48" i="41"/>
  <c r="C18" i="47"/>
  <c r="B18" i="47" s="1"/>
  <c r="H21" i="47"/>
  <c r="C38" i="47"/>
  <c r="H22" i="47"/>
  <c r="D45" i="41"/>
  <c r="B45" i="41" s="1"/>
  <c r="E18" i="41"/>
  <c r="L25" i="44"/>
  <c r="B44" i="45"/>
  <c r="C17" i="41"/>
  <c r="B17" i="41" s="1"/>
  <c r="D24" i="47"/>
  <c r="L27" i="44"/>
  <c r="L29" i="44"/>
  <c r="D23" i="40"/>
  <c r="B16" i="42"/>
  <c r="E33" i="40"/>
  <c r="B47" i="42"/>
  <c r="D29" i="40"/>
  <c r="C42" i="10"/>
  <c r="H24" i="47"/>
  <c r="C15" i="47"/>
  <c r="B25" i="30"/>
  <c r="C28" i="40"/>
  <c r="B28" i="40" s="1"/>
  <c r="B17" i="45"/>
  <c r="E37" i="44"/>
  <c r="C46" i="47"/>
  <c r="B46" i="43"/>
  <c r="H32" i="47"/>
  <c r="D39" i="47"/>
  <c r="D38" i="47"/>
  <c r="C30" i="41"/>
  <c r="B30" i="41" s="1"/>
  <c r="D41" i="41"/>
  <c r="C33" i="10"/>
  <c r="J28" i="10"/>
  <c r="B28" i="10" s="1"/>
  <c r="J28" i="31"/>
  <c r="C16" i="44"/>
  <c r="L21" i="44"/>
  <c r="C50" i="44"/>
  <c r="B50" i="44" s="1"/>
  <c r="B28" i="30"/>
  <c r="B49" i="42"/>
  <c r="C24" i="41"/>
  <c r="B21" i="1"/>
  <c r="B40" i="47"/>
  <c r="D28" i="44"/>
  <c r="L22" i="44"/>
  <c r="C48" i="10"/>
  <c r="C13" i="10"/>
  <c r="B13" i="10" s="1"/>
  <c r="E14" i="44"/>
  <c r="D30" i="40"/>
  <c r="B23" i="1"/>
  <c r="D14" i="41"/>
  <c r="C34" i="31"/>
  <c r="B34" i="31" s="1"/>
  <c r="C28" i="47"/>
  <c r="C49" i="31"/>
  <c r="J19" i="10"/>
  <c r="B19" i="10" s="1"/>
  <c r="C13" i="41"/>
  <c r="J25" i="31"/>
  <c r="B35" i="42"/>
  <c r="B37" i="45"/>
  <c r="D22" i="47"/>
  <c r="B22" i="47" s="1"/>
  <c r="B20" i="1"/>
  <c r="D44" i="47"/>
  <c r="D19" i="47"/>
  <c r="C23" i="40"/>
  <c r="D42" i="41"/>
  <c r="C23" i="31"/>
  <c r="B23" i="31" s="1"/>
  <c r="C35" i="40"/>
  <c r="E47" i="40"/>
  <c r="E42" i="40"/>
  <c r="B46" i="45"/>
  <c r="B39" i="1"/>
  <c r="J32" i="10"/>
  <c r="B32" i="10" s="1"/>
  <c r="B14" i="10"/>
  <c r="C25" i="31"/>
  <c r="D45" i="44"/>
  <c r="C49" i="47"/>
  <c r="B49" i="47" s="1"/>
  <c r="H26" i="47"/>
  <c r="H13" i="47"/>
  <c r="C48" i="41"/>
  <c r="B15" i="30"/>
  <c r="B41" i="43"/>
  <c r="D22" i="44"/>
  <c r="B11" i="45"/>
  <c r="C20" i="41"/>
  <c r="J21" i="10"/>
  <c r="B22" i="30"/>
  <c r="E32" i="40"/>
  <c r="H20" i="47"/>
  <c r="D22" i="41"/>
  <c r="O40" i="41"/>
  <c r="D24" i="40"/>
  <c r="C38" i="31"/>
  <c r="B38" i="31" s="1"/>
  <c r="B10" i="1"/>
  <c r="L15" i="44"/>
  <c r="B31" i="30"/>
  <c r="J22" i="10"/>
  <c r="B22" i="10" s="1"/>
  <c r="H46" i="47"/>
  <c r="B15" i="42"/>
  <c r="B41" i="30"/>
  <c r="C20" i="44"/>
  <c r="J43" i="10"/>
  <c r="B13" i="41"/>
  <c r="D19" i="40"/>
  <c r="B29" i="42"/>
  <c r="D31" i="47"/>
  <c r="B31" i="47" s="1"/>
  <c r="O17" i="41"/>
  <c r="L49" i="44"/>
  <c r="O48" i="41"/>
  <c r="J33" i="10"/>
  <c r="L26" i="44"/>
  <c r="E35" i="40"/>
  <c r="B47" i="1"/>
  <c r="C22" i="31"/>
  <c r="B22" i="31" s="1"/>
  <c r="B35" i="31"/>
  <c r="D18" i="47"/>
  <c r="D40" i="41"/>
  <c r="B40" i="41" s="1"/>
  <c r="B19" i="47"/>
  <c r="D17" i="44"/>
  <c r="D26" i="44"/>
  <c r="J20" i="31"/>
  <c r="B20" i="31" s="1"/>
  <c r="B19" i="1"/>
  <c r="J31" i="10"/>
  <c r="B31" i="10" s="1"/>
  <c r="D19" i="44"/>
  <c r="B50" i="45"/>
  <c r="B42" i="30"/>
  <c r="C31" i="41"/>
  <c r="B31" i="41" s="1"/>
  <c r="H25" i="47"/>
  <c r="D24" i="44"/>
  <c r="C16" i="47"/>
  <c r="O33" i="41"/>
  <c r="B12" i="10"/>
  <c r="C47" i="41"/>
  <c r="B47" i="41" s="1"/>
  <c r="J40" i="10"/>
  <c r="D11" i="44"/>
  <c r="D30" i="44"/>
  <c r="C30" i="10"/>
  <c r="B30" i="10" s="1"/>
  <c r="C35" i="44"/>
  <c r="D39" i="40"/>
  <c r="D43" i="44"/>
  <c r="L39" i="44"/>
  <c r="C28" i="41"/>
  <c r="B36" i="45"/>
  <c r="C38" i="41"/>
  <c r="C34" i="40"/>
  <c r="D44" i="40"/>
  <c r="B10" i="30"/>
  <c r="B36" i="42"/>
  <c r="B41" i="42"/>
  <c r="C42" i="47"/>
  <c r="B42" i="47" s="1"/>
  <c r="B22" i="43"/>
  <c r="D25" i="44"/>
  <c r="C24" i="10"/>
  <c r="B42" i="1"/>
  <c r="O35" i="41"/>
  <c r="B13" i="43"/>
  <c r="C46" i="44"/>
  <c r="O36" i="41"/>
  <c r="L17" i="40"/>
  <c r="O13" i="41"/>
  <c r="B45" i="45"/>
  <c r="J24" i="31"/>
  <c r="B24" i="31" s="1"/>
  <c r="C25" i="40"/>
  <c r="E16" i="40"/>
  <c r="D32" i="44"/>
  <c r="O22" i="41"/>
  <c r="H17" i="47"/>
  <c r="H14" i="47"/>
  <c r="O20" i="41"/>
  <c r="B28" i="45"/>
  <c r="O31" i="41"/>
  <c r="E39" i="44"/>
  <c r="C15" i="44"/>
  <c r="B25" i="43"/>
  <c r="C11" i="41"/>
  <c r="B25" i="1"/>
  <c r="D26" i="41"/>
  <c r="L29" i="40"/>
  <c r="J48" i="10"/>
  <c r="B24" i="42"/>
  <c r="J27" i="10"/>
  <c r="B27" i="10" s="1"/>
  <c r="L43" i="44"/>
  <c r="D27" i="47"/>
  <c r="L22" i="40"/>
  <c r="D14" i="47"/>
  <c r="B14" i="47" s="1"/>
  <c r="E25" i="41"/>
  <c r="C20" i="47"/>
  <c r="B43" i="30"/>
  <c r="C40" i="40"/>
  <c r="D14" i="40"/>
  <c r="H27" i="47"/>
  <c r="B34" i="30"/>
  <c r="O49" i="41"/>
  <c r="L47" i="44"/>
  <c r="C47" i="44"/>
  <c r="B14" i="43"/>
  <c r="C14" i="44"/>
  <c r="E46" i="40"/>
  <c r="D46" i="40"/>
  <c r="C30" i="47"/>
  <c r="H30" i="47"/>
  <c r="D28" i="47"/>
  <c r="B27" i="42"/>
  <c r="E21" i="40"/>
  <c r="D21" i="40"/>
  <c r="B42" i="45"/>
  <c r="O28" i="41"/>
  <c r="D47" i="44"/>
  <c r="L34" i="40"/>
  <c r="C44" i="47"/>
  <c r="H44" i="47"/>
  <c r="D22" i="40"/>
  <c r="E22" i="40"/>
  <c r="B44" i="1"/>
  <c r="E18" i="44"/>
  <c r="D18" i="44"/>
  <c r="B20" i="42"/>
  <c r="C21" i="47"/>
  <c r="B21" i="47" s="1"/>
  <c r="O23" i="41"/>
  <c r="C23" i="41"/>
  <c r="B23" i="41" s="1"/>
  <c r="E33" i="41"/>
  <c r="D33" i="41"/>
  <c r="E36" i="41"/>
  <c r="C36" i="41"/>
  <c r="B36" i="41" s="1"/>
  <c r="B41" i="45"/>
  <c r="D41" i="40"/>
  <c r="C51" i="47"/>
  <c r="B51" i="47" s="1"/>
  <c r="B50" i="42"/>
  <c r="O29" i="41"/>
  <c r="C21" i="40"/>
  <c r="C24" i="44"/>
  <c r="B24" i="44" s="1"/>
  <c r="H45" i="47"/>
  <c r="C45" i="47"/>
  <c r="B45" i="47" s="1"/>
  <c r="E17" i="40"/>
  <c r="C17" i="40"/>
  <c r="B17" i="40" s="1"/>
  <c r="B11" i="43"/>
  <c r="C11" i="44"/>
  <c r="E21" i="44"/>
  <c r="C21" i="44"/>
  <c r="B21" i="44" s="1"/>
  <c r="D29" i="41"/>
  <c r="B46" i="10"/>
  <c r="B33" i="46"/>
  <c r="C33" i="41"/>
  <c r="D27" i="40"/>
  <c r="B27" i="30"/>
  <c r="C26" i="44"/>
  <c r="C29" i="40"/>
  <c r="B29" i="1"/>
  <c r="C12" i="31"/>
  <c r="B32" i="1"/>
  <c r="B35" i="47"/>
  <c r="E28" i="40"/>
  <c r="B31" i="42"/>
  <c r="C32" i="47"/>
  <c r="B32" i="47" s="1"/>
  <c r="C16" i="31"/>
  <c r="B16" i="31" s="1"/>
  <c r="B26" i="31"/>
  <c r="D40" i="44"/>
  <c r="B21" i="30"/>
  <c r="B47" i="10"/>
  <c r="B36" i="47"/>
  <c r="D48" i="40"/>
  <c r="J10" i="10"/>
  <c r="B10" i="10" s="1"/>
  <c r="D20" i="41"/>
  <c r="B15" i="31"/>
  <c r="D44" i="44"/>
  <c r="B33" i="31"/>
  <c r="B47" i="43"/>
  <c r="B18" i="30"/>
  <c r="B9" i="1"/>
  <c r="B46" i="31"/>
  <c r="E45" i="41"/>
  <c r="E14" i="41"/>
  <c r="B23" i="10"/>
  <c r="C16" i="40"/>
  <c r="B16" i="40" s="1"/>
  <c r="B12" i="1"/>
  <c r="D20" i="44"/>
  <c r="L17" i="44"/>
  <c r="B44" i="31"/>
  <c r="B18" i="43"/>
  <c r="B26" i="30"/>
  <c r="E15" i="44"/>
  <c r="B14" i="1"/>
  <c r="L50" i="44"/>
  <c r="E44" i="44"/>
  <c r="J29" i="31"/>
  <c r="B29" i="31" s="1"/>
  <c r="E49" i="40"/>
  <c r="C19" i="31"/>
  <c r="B19" i="31" s="1"/>
  <c r="B27" i="31"/>
  <c r="B44" i="42"/>
  <c r="D34" i="40"/>
  <c r="B34" i="40" s="1"/>
  <c r="J42" i="10"/>
  <c r="B18" i="1"/>
  <c r="L33" i="44"/>
  <c r="C37" i="40"/>
  <c r="B37" i="40" s="1"/>
  <c r="L13" i="40"/>
  <c r="B19" i="42"/>
  <c r="J40" i="31"/>
  <c r="B40" i="31" s="1"/>
  <c r="B16" i="44"/>
  <c r="C34" i="47"/>
  <c r="B24" i="1"/>
  <c r="C17" i="44"/>
  <c r="C13" i="44"/>
  <c r="B23" i="45"/>
  <c r="E42" i="41"/>
  <c r="E27" i="44"/>
  <c r="C27" i="44"/>
  <c r="L23" i="40"/>
  <c r="E30" i="41"/>
  <c r="C26" i="47"/>
  <c r="L40" i="44"/>
  <c r="B43" i="10"/>
  <c r="D36" i="44"/>
  <c r="L36" i="44"/>
  <c r="O38" i="41"/>
  <c r="D38" i="41"/>
  <c r="C22" i="41"/>
  <c r="B22" i="41" s="1"/>
  <c r="E22" i="41"/>
  <c r="E43" i="44"/>
  <c r="C43" i="44"/>
  <c r="C13" i="40"/>
  <c r="B13" i="40" s="1"/>
  <c r="B13" i="45"/>
  <c r="C33" i="40"/>
  <c r="C38" i="40"/>
  <c r="E38" i="40"/>
  <c r="B17" i="42"/>
  <c r="D47" i="40"/>
  <c r="B47" i="40" s="1"/>
  <c r="C37" i="47"/>
  <c r="B37" i="47" s="1"/>
  <c r="B12" i="45"/>
  <c r="B34" i="10"/>
  <c r="B26" i="45"/>
  <c r="B36" i="1"/>
  <c r="E31" i="44"/>
  <c r="B41" i="1"/>
  <c r="O18" i="41"/>
  <c r="C46" i="41"/>
  <c r="C32" i="41"/>
  <c r="C11" i="10"/>
  <c r="B11" i="10" s="1"/>
  <c r="C19" i="40"/>
  <c r="B28" i="1"/>
  <c r="D11" i="41"/>
  <c r="L37" i="40"/>
  <c r="C27" i="47"/>
  <c r="L11" i="44"/>
  <c r="C41" i="41"/>
  <c r="E13" i="41"/>
  <c r="D50" i="40"/>
  <c r="B23" i="30"/>
  <c r="C30" i="44"/>
  <c r="O27" i="41"/>
  <c r="D27" i="41"/>
  <c r="J49" i="10"/>
  <c r="B49" i="10" s="1"/>
  <c r="O47" i="41"/>
  <c r="O39" i="41"/>
  <c r="C39" i="41"/>
  <c r="B39" i="41" s="1"/>
  <c r="C44" i="10"/>
  <c r="B44" i="10" s="1"/>
  <c r="L33" i="40"/>
  <c r="D33" i="40"/>
  <c r="D13" i="44"/>
  <c r="E13" i="44"/>
  <c r="L30" i="44"/>
  <c r="E32" i="44"/>
  <c r="E40" i="44"/>
  <c r="C40" i="44"/>
  <c r="B27" i="43"/>
  <c r="D27" i="44"/>
  <c r="B20" i="45"/>
  <c r="C34" i="44"/>
  <c r="B34" i="43"/>
  <c r="O14" i="41"/>
  <c r="D30" i="47"/>
  <c r="D36" i="40"/>
  <c r="B35" i="30"/>
  <c r="L12" i="40"/>
  <c r="C32" i="44"/>
  <c r="D20" i="47"/>
  <c r="B21" i="42"/>
  <c r="C18" i="41"/>
  <c r="B18" i="41" s="1"/>
  <c r="C50" i="41"/>
  <c r="B11" i="31"/>
  <c r="D11" i="40"/>
  <c r="L11" i="40"/>
  <c r="L34" i="44"/>
  <c r="D34" i="44"/>
  <c r="L46" i="40"/>
  <c r="C20" i="40"/>
  <c r="B48" i="47"/>
  <c r="H34" i="47"/>
  <c r="L32" i="44"/>
  <c r="D16" i="47"/>
  <c r="B16" i="47" s="1"/>
  <c r="C25" i="41"/>
  <c r="L16" i="44"/>
  <c r="B16" i="45"/>
  <c r="B31" i="45"/>
  <c r="C31" i="40"/>
  <c r="B31" i="40" s="1"/>
  <c r="L44" i="40"/>
  <c r="C44" i="40"/>
  <c r="B44" i="40" s="1"/>
  <c r="E39" i="40"/>
  <c r="L18" i="40"/>
  <c r="B35" i="43"/>
  <c r="C50" i="40"/>
  <c r="B48" i="30"/>
  <c r="H48" i="47"/>
  <c r="D28" i="41"/>
  <c r="C31" i="31"/>
  <c r="B31" i="31" s="1"/>
  <c r="B29" i="43"/>
  <c r="B34" i="45"/>
  <c r="B34" i="1"/>
  <c r="H28" i="47"/>
  <c r="B22" i="1"/>
  <c r="C22" i="40"/>
  <c r="E16" i="41"/>
  <c r="C36" i="44"/>
  <c r="B36" i="43"/>
  <c r="C29" i="41"/>
  <c r="O32" i="41"/>
  <c r="E37" i="41"/>
  <c r="L41" i="44"/>
  <c r="C41" i="44"/>
  <c r="D41" i="44"/>
  <c r="L38" i="44"/>
  <c r="E12" i="40"/>
  <c r="D12" i="40"/>
  <c r="J16" i="10"/>
  <c r="B16" i="10" s="1"/>
  <c r="B37" i="1"/>
  <c r="D25" i="47"/>
  <c r="C33" i="44"/>
  <c r="B43" i="31"/>
  <c r="C39" i="47"/>
  <c r="B40" i="1"/>
  <c r="E49" i="41"/>
  <c r="E47" i="44"/>
  <c r="E44" i="40"/>
  <c r="D35" i="41"/>
  <c r="B35" i="41" s="1"/>
  <c r="O26" i="41"/>
  <c r="E25" i="44"/>
  <c r="C25" i="44"/>
  <c r="L36" i="40"/>
  <c r="C36" i="40"/>
  <c r="L35" i="40"/>
  <c r="D35" i="40"/>
  <c r="E30" i="40"/>
  <c r="C30" i="40"/>
  <c r="C32" i="40"/>
  <c r="H36" i="47"/>
  <c r="C37" i="41"/>
  <c r="O37" i="41"/>
  <c r="C43" i="41"/>
  <c r="B43" i="41" s="1"/>
  <c r="E43" i="41"/>
  <c r="E34" i="41"/>
  <c r="C34" i="41"/>
  <c r="E25" i="40"/>
  <c r="D25" i="40"/>
  <c r="L12" i="44"/>
  <c r="D12" i="44"/>
  <c r="C29" i="44"/>
  <c r="B29" i="44" s="1"/>
  <c r="B14" i="42"/>
  <c r="C48" i="40"/>
  <c r="B48" i="45"/>
  <c r="B48" i="1"/>
  <c r="B23" i="42"/>
  <c r="C24" i="47"/>
  <c r="C42" i="40"/>
  <c r="B42" i="40" s="1"/>
  <c r="L42" i="40"/>
  <c r="B15" i="45"/>
  <c r="D15" i="40"/>
  <c r="B15" i="40" s="1"/>
  <c r="D31" i="44"/>
  <c r="L31" i="44"/>
  <c r="G10" i="41"/>
  <c r="H10" i="41" s="1"/>
  <c r="I10" i="41" s="1"/>
  <c r="J10" i="41" s="1"/>
  <c r="K10" i="41"/>
  <c r="L10" i="41" s="1"/>
  <c r="M10" i="41" s="1"/>
  <c r="N10" i="41" s="1"/>
  <c r="B19" i="43"/>
  <c r="D26" i="40"/>
  <c r="B26" i="40" s="1"/>
  <c r="L26" i="40"/>
  <c r="C38" i="44"/>
  <c r="B38" i="44" s="1"/>
  <c r="E38" i="44"/>
  <c r="L32" i="40"/>
  <c r="D32" i="40"/>
  <c r="E26" i="41"/>
  <c r="C26" i="41"/>
  <c r="D14" i="44"/>
  <c r="L14" i="44"/>
  <c r="B14" i="45"/>
  <c r="C14" i="40"/>
  <c r="C43" i="40"/>
  <c r="B43" i="40" s="1"/>
  <c r="C24" i="40"/>
  <c r="B16" i="46"/>
  <c r="C16" i="41"/>
  <c r="B16" i="41" s="1"/>
  <c r="D48" i="44"/>
  <c r="B48" i="44" s="1"/>
  <c r="L48" i="44"/>
  <c r="C19" i="44"/>
  <c r="C42" i="41"/>
  <c r="E41" i="41"/>
  <c r="B37" i="43"/>
  <c r="D37" i="44"/>
  <c r="L41" i="40"/>
  <c r="C41" i="40"/>
  <c r="B28" i="43"/>
  <c r="C28" i="44"/>
  <c r="E24" i="41"/>
  <c r="D24" i="41"/>
  <c r="C43" i="47"/>
  <c r="B43" i="47" s="1"/>
  <c r="B42" i="42"/>
  <c r="E17" i="44"/>
  <c r="B26" i="43"/>
  <c r="E12" i="41"/>
  <c r="C12" i="41"/>
  <c r="D35" i="44"/>
  <c r="L35" i="44"/>
  <c r="C11" i="40"/>
  <c r="E11" i="40"/>
  <c r="O34" i="41"/>
  <c r="H37" i="47"/>
  <c r="E22" i="44"/>
  <c r="C22" i="44"/>
  <c r="C42" i="44"/>
  <c r="L42" i="44"/>
  <c r="E23" i="44"/>
  <c r="C23" i="44"/>
  <c r="E42" i="44"/>
  <c r="D42" i="44"/>
  <c r="B44" i="43"/>
  <c r="C44" i="44"/>
  <c r="L39" i="40"/>
  <c r="C39" i="40"/>
  <c r="O15" i="41"/>
  <c r="C15" i="41"/>
  <c r="B15" i="41" s="1"/>
  <c r="C12" i="44"/>
  <c r="E12" i="44"/>
  <c r="B23" i="43"/>
  <c r="D23" i="44"/>
  <c r="B27" i="45"/>
  <c r="C27" i="40"/>
  <c r="L31" i="40"/>
  <c r="B49" i="45"/>
  <c r="C49" i="40"/>
  <c r="C18" i="44"/>
  <c r="L18" i="44"/>
  <c r="C19" i="41"/>
  <c r="E19" i="41"/>
  <c r="E48" i="40"/>
  <c r="E20" i="41"/>
  <c r="B17" i="30"/>
  <c r="B45" i="1"/>
  <c r="C23" i="47"/>
  <c r="B23" i="47" s="1"/>
  <c r="C12" i="40"/>
  <c r="C44" i="41"/>
  <c r="B44" i="41" s="1"/>
  <c r="B48" i="42"/>
  <c r="D33" i="47"/>
  <c r="B33" i="47" s="1"/>
  <c r="C21" i="41"/>
  <c r="C12" i="47"/>
  <c r="H12" i="47"/>
  <c r="E46" i="44"/>
  <c r="D46" i="44"/>
  <c r="B46" i="44" s="1"/>
  <c r="C45" i="44"/>
  <c r="L45" i="44"/>
  <c r="C45" i="40"/>
  <c r="B33" i="41"/>
  <c r="B21" i="31" l="1"/>
  <c r="B26" i="10"/>
  <c r="B41" i="40"/>
  <c r="B25" i="44"/>
  <c r="B39" i="47"/>
  <c r="B20" i="40"/>
  <c r="B34" i="47"/>
  <c r="B20" i="47"/>
  <c r="B48" i="10"/>
  <c r="B48" i="41"/>
  <c r="B17" i="47"/>
  <c r="B29" i="10"/>
  <c r="B19" i="41"/>
  <c r="B22" i="44"/>
  <c r="B28" i="44"/>
  <c r="B14" i="40"/>
  <c r="B46" i="40"/>
  <c r="B33" i="10"/>
  <c r="B46" i="47"/>
  <c r="B21" i="41"/>
  <c r="B12" i="41"/>
  <c r="B42" i="10"/>
  <c r="B31" i="44"/>
  <c r="B25" i="41"/>
  <c r="B40" i="44"/>
  <c r="B32" i="41"/>
  <c r="B20" i="44"/>
  <c r="B26" i="44"/>
  <c r="B15" i="44"/>
  <c r="B24" i="10"/>
  <c r="B40" i="10"/>
  <c r="B23" i="40"/>
  <c r="B27" i="40"/>
  <c r="B24" i="41"/>
  <c r="B24" i="47"/>
  <c r="B37" i="41"/>
  <c r="B25" i="47"/>
  <c r="B50" i="41"/>
  <c r="B30" i="47"/>
  <c r="B38" i="40"/>
  <c r="B20" i="41"/>
  <c r="B14" i="41"/>
  <c r="B28" i="31"/>
  <c r="B12" i="47"/>
  <c r="B49" i="40"/>
  <c r="B35" i="44"/>
  <c r="B24" i="40"/>
  <c r="B25" i="40"/>
  <c r="B35" i="40"/>
  <c r="B28" i="41"/>
  <c r="B27" i="41"/>
  <c r="B46" i="41"/>
  <c r="B26" i="47"/>
  <c r="B17" i="44"/>
  <c r="B29" i="40"/>
  <c r="B40" i="40"/>
  <c r="B45" i="40"/>
  <c r="B37" i="44"/>
  <c r="B42" i="41"/>
  <c r="B26" i="41"/>
  <c r="B34" i="41"/>
  <c r="B30" i="40"/>
  <c r="B33" i="44"/>
  <c r="B44" i="47"/>
  <c r="B28" i="47"/>
  <c r="B25" i="31"/>
  <c r="B42" i="44"/>
  <c r="B11" i="41"/>
  <c r="B38" i="47"/>
  <c r="B15" i="47"/>
  <c r="B41" i="10"/>
  <c r="B38" i="41"/>
  <c r="B39" i="40"/>
  <c r="B27" i="47"/>
  <c r="B12" i="31"/>
  <c r="B11" i="44"/>
  <c r="B32" i="44"/>
  <c r="B49" i="31"/>
  <c r="B14" i="44"/>
  <c r="B45" i="44"/>
  <c r="B19" i="44"/>
  <c r="B41" i="41"/>
  <c r="B30" i="44"/>
  <c r="B44" i="44"/>
  <c r="B11" i="40"/>
  <c r="B41" i="44"/>
  <c r="B29" i="41"/>
  <c r="B13" i="44"/>
  <c r="B19" i="40"/>
  <c r="B43" i="44"/>
  <c r="B36" i="44"/>
  <c r="B47" i="44"/>
  <c r="B12" i="40"/>
  <c r="B18" i="44"/>
  <c r="B36" i="40"/>
  <c r="B27" i="44"/>
  <c r="B21" i="40"/>
  <c r="B22" i="40"/>
  <c r="B48" i="40"/>
  <c r="B34" i="44"/>
  <c r="B32" i="40"/>
  <c r="B33" i="40"/>
  <c r="B50" i="40"/>
  <c r="B12" i="44"/>
  <c r="B23" i="44"/>
</calcChain>
</file>

<file path=xl/sharedStrings.xml><?xml version="1.0" encoding="utf-8"?>
<sst xmlns="http://schemas.openxmlformats.org/spreadsheetml/2006/main" count="838" uniqueCount="109">
  <si>
    <t>IV kw 2007</t>
  </si>
  <si>
    <t>I kw 2008</t>
  </si>
  <si>
    <t>Międzynarodowa pozycja inwestycyjna netto / International investment positions net</t>
  </si>
  <si>
    <t>Netto / Net</t>
  </si>
  <si>
    <t>Pasywa / Liabilities</t>
  </si>
  <si>
    <t>NBP / Monetary authorities</t>
  </si>
  <si>
    <t>MIF (z wyłączeniem NBP)/ MFIs (excluding central bank)</t>
  </si>
  <si>
    <t>Sektor rządowy i samorządowy / General government</t>
  </si>
  <si>
    <t>Pozostałe sektory / Other sectors</t>
  </si>
  <si>
    <t>I kw 2004</t>
  </si>
  <si>
    <t>II kw 2004</t>
  </si>
  <si>
    <t>III kw 2004</t>
  </si>
  <si>
    <t>IV kw 2004</t>
  </si>
  <si>
    <t>I kw 2005</t>
  </si>
  <si>
    <t>II kw 2005</t>
  </si>
  <si>
    <t>III kw 2005</t>
  </si>
  <si>
    <t>IV kw 2005</t>
  </si>
  <si>
    <t>I kw 2006</t>
  </si>
  <si>
    <t>II kw 2006</t>
  </si>
  <si>
    <t>III kw 2006</t>
  </si>
  <si>
    <t>IV kw 2006</t>
  </si>
  <si>
    <t>I kw 2007</t>
  </si>
  <si>
    <t>II kw 2007</t>
  </si>
  <si>
    <t>III kw 2007</t>
  </si>
  <si>
    <t>II kw 2008</t>
  </si>
  <si>
    <t>III kw 2008</t>
  </si>
  <si>
    <t>IV kw 2008</t>
  </si>
  <si>
    <t>Międzynarodowa pozycja inwestycyjna - aktywa, pasywa / International investment positions - assets, liabilities</t>
  </si>
  <si>
    <t xml:space="preserve">Polskie inwestycje bezpośrednie za granicą / Direct investment abroad </t>
  </si>
  <si>
    <t xml:space="preserve">Inwestycje bezpośrednie / Direct investment </t>
  </si>
  <si>
    <t>Inwestycje portfelowe / Portfolio investment</t>
  </si>
  <si>
    <t>Pozostałe inwestycje /  Other investment</t>
  </si>
  <si>
    <t>Derywaty finansowe /  Financial derivatives</t>
  </si>
  <si>
    <t>Oficjalne aktywa rezerwowe /  Reserve assets</t>
  </si>
  <si>
    <t>Kapitał własny i reinwestowane zyski / Equity capital and reinvested earnings</t>
  </si>
  <si>
    <t>Razem / Total</t>
  </si>
  <si>
    <t>Należności polskich inwestorów / Claims on affiliated enterprises</t>
  </si>
  <si>
    <t>Pozostały kapitał / Other capital</t>
  </si>
  <si>
    <t>Zagraniczne inwestycje bezpośrednie w Polsce / Direct investment in Poland</t>
  </si>
  <si>
    <t>Liabilities / Pasywa</t>
  </si>
  <si>
    <t>Polskie inwestycje bezpośrednie za granicą w podziale na instrumenty / Direct investment abroad divided in instruments</t>
  </si>
  <si>
    <t>Zagraniczne inwestycje bezpośrednie w Polsce w podziale na instrumanty / Direct investment in Poland divided in instruments</t>
  </si>
  <si>
    <t>Udziałowe papiery wartościowe / Equity securities</t>
  </si>
  <si>
    <t>Dłużne papiery wartościowe / Debt securities</t>
  </si>
  <si>
    <t xml:space="preserve">Długoterminowe papiery dłużne / Bonds and notes </t>
  </si>
  <si>
    <t xml:space="preserve"> Instrumenty rynku pieniężnego / Money-market instruments </t>
  </si>
  <si>
    <t>Pozostałe kredyty i pożyczki udzielone / Loans</t>
  </si>
  <si>
    <t>Gotówka, rachunki bieżące i lokaty / Currency and deposits</t>
  </si>
  <si>
    <t>Kredyty handlowe / Trade credits</t>
  </si>
  <si>
    <t>Pozostałe aktywa zagraniczne / Other assets</t>
  </si>
  <si>
    <t>Aktywa / Assets</t>
  </si>
  <si>
    <t>Międzynarodowa pozycja inwestycyjna sektora rządowego / International investment positions - government sector</t>
  </si>
  <si>
    <t>Kapitał własny/ Equity capital</t>
  </si>
  <si>
    <t>Pozostałe inwestycje / Other Investment</t>
  </si>
  <si>
    <t>Pozostałe kredyty i pożyczki otrzymane / Loans</t>
  </si>
  <si>
    <t>Gotówka, rachunki bieżące i depozyty / Currency and deposits</t>
  </si>
  <si>
    <t>Pozostałe pasywa zagraniczne / Other liabilities</t>
  </si>
  <si>
    <t>Międzynarodowa pozycja inwestycyjna MIF / International investment positions - MFIs</t>
  </si>
  <si>
    <t>Derywaty finansowe / Financial derivatives</t>
  </si>
  <si>
    <t>Międzynarodowa pozycja inwestycyjna pozostałych sektorów / International investment positions - other sectors</t>
  </si>
  <si>
    <t>Międzynarodowa pozycja inwestycyjna NBP / International investment positions - NBP</t>
  </si>
  <si>
    <t>Oficjalne aktywa rezerwowe / Reserve assets</t>
  </si>
  <si>
    <t>Złoto monetarne / Monetary gold</t>
  </si>
  <si>
    <t>SDR / Special drawing rights</t>
  </si>
  <si>
    <t>Pozycja rezerwowa w MFW / Reserve position in the Fund</t>
  </si>
  <si>
    <t>Należności w walutach wymienialnych / Foreign exchange</t>
  </si>
  <si>
    <t>Pozostałe należności / Other claims</t>
  </si>
  <si>
    <t>Międzynarodowa pozycja inwestycyjna w podziale na sektory / International investment positions divided into sectors</t>
  </si>
  <si>
    <t>Zobowiązania polskich inwestorów (-)  / Liabilities to affiliated enterprises (-)</t>
  </si>
  <si>
    <t>Zobowiązania polskich inwestorów (-) / Liabilities to affiliated enterprises (-)</t>
  </si>
  <si>
    <t>Międzynarodowa pozycja inwestycyjna sektora rządowego (1) / International investment positions - government sector (1)</t>
  </si>
  <si>
    <t>Międzynarodowa pozycja inwestycyjna sektora rządowego (2) / International investment positions - government sector (2)</t>
  </si>
  <si>
    <t>Międzynarodowa pozycja inwestycyjna MIF (2) / International investment positions - MFIs (2)</t>
  </si>
  <si>
    <t>Międzynarodowa pozycja inwestycyjna MIF (1) / International investment positions - MFIs (1)</t>
  </si>
  <si>
    <t>Międzynarodowa pozycja inwestycyjna pozostałych sektorów (1) / International investment positions - other sectors (1)</t>
  </si>
  <si>
    <t>Międzynarodowa pozycja inwestycyjna pozostałych sektorów (2) / International investment positions - other sectors (2)</t>
  </si>
  <si>
    <t>Należności od zaghranicznych inwestorów (-) / Claims on direct investors (-)</t>
  </si>
  <si>
    <t>Zobowiązania wobec zagranicznych inwestorów / Liabilities to direct investors</t>
  </si>
  <si>
    <t>Należności od zagranicznych inwestorów (-) / Claims on direct investors (-)</t>
  </si>
  <si>
    <t>I kw 2009</t>
  </si>
  <si>
    <t>II kw 2009</t>
  </si>
  <si>
    <t>III kw 2009</t>
  </si>
  <si>
    <t>IV kw 2009</t>
  </si>
  <si>
    <t>I kw 2010</t>
  </si>
  <si>
    <t>II kw 2010</t>
  </si>
  <si>
    <t>III kw 2010</t>
  </si>
  <si>
    <t>IV kw 2010</t>
  </si>
  <si>
    <t>I kw 2011</t>
  </si>
  <si>
    <t>II kw 2011</t>
  </si>
  <si>
    <t>III kw 2011</t>
  </si>
  <si>
    <t>IV kw 2011</t>
  </si>
  <si>
    <t>I kw 2012</t>
  </si>
  <si>
    <t>II kw 2012</t>
  </si>
  <si>
    <t>III kw 2012</t>
  </si>
  <si>
    <t>IV kw 2012</t>
  </si>
  <si>
    <t>I kw 2013</t>
  </si>
  <si>
    <t>II kw 2013</t>
  </si>
  <si>
    <t>III kw 2013</t>
  </si>
  <si>
    <t>IV kw 2013</t>
  </si>
  <si>
    <t>Okres / Period</t>
  </si>
  <si>
    <t>Międzynarodowa Pozycja Inwestycyjna w milionach EUR - stan na koniec okresu / International Investment Position in millions of EUR - stock at the end of period</t>
  </si>
  <si>
    <t>Obligacje na rynku krajowym / Bonds on the domestic market</t>
  </si>
  <si>
    <t>Obligacje na rynkach zagranicznych / Bonds on a foreign market</t>
  </si>
  <si>
    <t>Międzynarodowa pozycja inwestycyjna NBP (2) / International investment positions - NBP (2)</t>
  </si>
  <si>
    <t>Międzynarodowa pozycja inwestycyjna NBP (1) / International investment positions - NBP (1)</t>
  </si>
  <si>
    <t>I kw 2014</t>
  </si>
  <si>
    <t>II kw 2014</t>
  </si>
  <si>
    <t>III kw 2014</t>
  </si>
  <si>
    <t>IV kw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</si>
</sst>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 CE"/>
      <charset val="238"/>
    </font>
    <font>
      <b/>
      <sz val="11"/>
      <color theme="0"/>
      <name val="Arial"/>
      <family val="2"/>
      <charset val="238"/>
    </font>
    <font>
      <b/>
      <sz val="11"/>
      <color theme="0"/>
      <name val="Arial Narrow"/>
      <family val="2"/>
      <charset val="238"/>
    </font>
    <font>
      <b/>
      <sz val="11"/>
      <color theme="0"/>
      <name val="Arial CE"/>
      <charset val="238"/>
    </font>
    <font>
      <b/>
      <sz val="11"/>
      <color theme="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E6E8EB"/>
        <bgColor indexed="64"/>
      </patternFill>
    </fill>
    <fill>
      <patternFill patternType="solid">
        <fgColor rgb="FFB4B9BE"/>
        <bgColor indexed="64"/>
      </patternFill>
    </fill>
    <fill>
      <patternFill patternType="solid">
        <fgColor rgb="FF007A70"/>
        <bgColor indexed="64"/>
      </patternFill>
    </fill>
    <fill>
      <patternFill patternType="solid">
        <fgColor rgb="FFD4EBF5"/>
        <bgColor indexed="64"/>
      </patternFill>
    </fill>
    <fill>
      <patternFill patternType="solid">
        <fgColor rgb="FFB4DCD7"/>
        <bgColor indexed="64"/>
      </patternFill>
    </fill>
    <fill>
      <patternFill patternType="solid">
        <fgColor rgb="FFD7EBE8"/>
        <bgColor indexed="64"/>
      </patternFill>
    </fill>
    <fill>
      <patternFill patternType="solid">
        <fgColor rgb="FFB4DCEB"/>
        <bgColor indexed="64"/>
      </patternFill>
    </fill>
    <fill>
      <patternFill patternType="solid">
        <fgColor rgb="FF41B4A7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6E6E73"/>
      </bottom>
      <diagonal/>
    </border>
    <border>
      <left style="thin">
        <color rgb="FF6E6E73"/>
      </left>
      <right/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 style="thin">
        <color rgb="FF6E6E73"/>
      </bottom>
      <diagonal/>
    </border>
    <border>
      <left style="thin">
        <color rgb="FF6E6E73"/>
      </left>
      <right style="thin">
        <color rgb="FFE6E8EB"/>
      </right>
      <top style="thin">
        <color rgb="FF6E6E73"/>
      </top>
      <bottom/>
      <diagonal/>
    </border>
    <border>
      <left style="thin">
        <color rgb="FF6E6E73"/>
      </left>
      <right style="thin">
        <color rgb="FFE6E8EB"/>
      </right>
      <top/>
      <bottom/>
      <diagonal/>
    </border>
    <border>
      <left style="thin">
        <color rgb="FF6E6E73"/>
      </left>
      <right style="thin">
        <color rgb="FFE6E8EB"/>
      </right>
      <top/>
      <bottom style="thin">
        <color rgb="FF6E6E73"/>
      </bottom>
      <diagonal/>
    </border>
    <border>
      <left/>
      <right/>
      <top style="thin">
        <color rgb="FF6E6E73"/>
      </top>
      <bottom/>
      <diagonal/>
    </border>
    <border>
      <left/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 style="thin">
        <color rgb="FFD7EBE8"/>
      </right>
      <top style="thin">
        <color rgb="FF6E6E73"/>
      </top>
      <bottom/>
      <diagonal/>
    </border>
    <border>
      <left style="thin">
        <color rgb="FF6E6E73"/>
      </left>
      <right style="thin">
        <color rgb="FFD7EBE8"/>
      </right>
      <top/>
      <bottom/>
      <diagonal/>
    </border>
    <border>
      <left style="thin">
        <color rgb="FF6E6E73"/>
      </left>
      <right/>
      <top/>
      <bottom/>
      <diagonal/>
    </border>
    <border>
      <left style="thin">
        <color rgb="FF6E6E73"/>
      </left>
      <right style="thin">
        <color rgb="FFD4EBF5"/>
      </right>
      <top style="thin">
        <color rgb="FF6E6E73"/>
      </top>
      <bottom/>
      <diagonal/>
    </border>
    <border>
      <left style="thin">
        <color rgb="FF6E6E73"/>
      </left>
      <right style="thin">
        <color rgb="FFD4EBF5"/>
      </right>
      <top/>
      <bottom/>
      <diagonal/>
    </border>
    <border>
      <left style="thin">
        <color rgb="FF6E6E73"/>
      </left>
      <right style="thin">
        <color rgb="FFD4EBF5"/>
      </right>
      <top/>
      <bottom style="thin">
        <color rgb="FF6E6E73"/>
      </bottom>
      <diagonal/>
    </border>
    <border>
      <left style="thin">
        <color rgb="FF6E6E73"/>
      </left>
      <right style="thin">
        <color rgb="FFD7EBE8"/>
      </right>
      <top/>
      <bottom style="thin">
        <color rgb="FF6E6E73"/>
      </bottom>
      <diagonal/>
    </border>
    <border>
      <left/>
      <right/>
      <top style="thin">
        <color rgb="FF6E6E73"/>
      </top>
      <bottom style="thin">
        <color indexed="64"/>
      </bottom>
      <diagonal/>
    </border>
    <border>
      <left/>
      <right style="thin">
        <color rgb="FF6E6E73"/>
      </right>
      <top style="thin">
        <color rgb="FF6E6E73"/>
      </top>
      <bottom style="thin">
        <color rgb="FF6E6E73"/>
      </bottom>
      <diagonal/>
    </border>
    <border>
      <left/>
      <right style="thin">
        <color rgb="FFD7EBE8"/>
      </right>
      <top/>
      <bottom style="thin">
        <color rgb="FF6E6E73"/>
      </bottom>
      <diagonal/>
    </border>
    <border>
      <left style="thin">
        <color rgb="FF6E6E73"/>
      </left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 style="thin">
        <color rgb="FF6E6E73"/>
      </right>
      <top/>
      <bottom/>
      <diagonal/>
    </border>
    <border>
      <left style="thin">
        <color rgb="FF6E6E73"/>
      </left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 style="thin">
        <color indexed="64"/>
      </right>
      <top/>
      <bottom style="thin">
        <color rgb="FF6E6E73"/>
      </bottom>
      <diagonal/>
    </border>
    <border>
      <left style="thin">
        <color indexed="64"/>
      </left>
      <right/>
      <top/>
      <bottom style="thin">
        <color rgb="FF6E6E73"/>
      </bottom>
      <diagonal/>
    </border>
    <border>
      <left/>
      <right style="thin">
        <color indexed="64"/>
      </right>
      <top/>
      <bottom style="thin">
        <color rgb="FF6E6E73"/>
      </bottom>
      <diagonal/>
    </border>
    <border>
      <left/>
      <right style="thin">
        <color indexed="64"/>
      </right>
      <top style="thin">
        <color rgb="FF6E6E73"/>
      </top>
      <bottom/>
      <diagonal/>
    </border>
    <border>
      <left style="thin">
        <color rgb="FF6E6E73"/>
      </left>
      <right style="thin">
        <color rgb="FF6E6E73"/>
      </right>
      <top style="thin">
        <color indexed="64"/>
      </top>
      <bottom style="thin">
        <color rgb="FF6E6E73"/>
      </bottom>
      <diagonal/>
    </border>
    <border>
      <left style="thin">
        <color rgb="FFD7EBE8"/>
      </left>
      <right style="thin">
        <color rgb="FFD7EBE8"/>
      </right>
      <top style="thin">
        <color rgb="FF6E6E73"/>
      </top>
      <bottom/>
      <diagonal/>
    </border>
    <border>
      <left style="thin">
        <color rgb="FFD7EBE8"/>
      </left>
      <right style="thin">
        <color rgb="FF6E6E73"/>
      </right>
      <top style="thin">
        <color rgb="FF6E6E73"/>
      </top>
      <bottom/>
      <diagonal/>
    </border>
    <border>
      <left style="thin">
        <color rgb="FF6E6E73"/>
      </left>
      <right/>
      <top style="thin">
        <color rgb="FF6E6E73"/>
      </top>
      <bottom/>
      <diagonal/>
    </border>
    <border>
      <left style="thin">
        <color rgb="FFD7EBE8"/>
      </left>
      <right style="thin">
        <color rgb="FFD7EBE8"/>
      </right>
      <top style="thin">
        <color rgb="FFD7EBE8"/>
      </top>
      <bottom/>
      <diagonal/>
    </border>
    <border>
      <left style="thin">
        <color rgb="FFD7EBE8"/>
      </left>
      <right style="thin">
        <color rgb="FFD7EBE8"/>
      </right>
      <top/>
      <bottom style="thin">
        <color rgb="FF6E6E73"/>
      </bottom>
      <diagonal/>
    </border>
    <border>
      <left style="thin">
        <color rgb="FFD7EBE8"/>
      </left>
      <right/>
      <top style="thin">
        <color rgb="FFD7EBE8"/>
      </top>
      <bottom/>
      <diagonal/>
    </border>
    <border>
      <left style="thin">
        <color rgb="FFD7EBE8"/>
      </left>
      <right/>
      <top/>
      <bottom style="thin">
        <color rgb="FF6E6E73"/>
      </bottom>
      <diagonal/>
    </border>
    <border>
      <left style="thin">
        <color rgb="FFD7EBE8"/>
      </left>
      <right style="thin">
        <color rgb="FF6E6E73"/>
      </right>
      <top style="thin">
        <color rgb="FFD7EBE8"/>
      </top>
      <bottom/>
      <diagonal/>
    </border>
    <border>
      <left style="thin">
        <color rgb="FFD7EBE8"/>
      </left>
      <right style="thin">
        <color rgb="FF6E6E73"/>
      </right>
      <top/>
      <bottom/>
      <diagonal/>
    </border>
    <border>
      <left style="thin">
        <color rgb="FFD7EBE8"/>
      </left>
      <right style="thin">
        <color rgb="FF6E6E73"/>
      </right>
      <top/>
      <bottom style="thin">
        <color rgb="FF6E6E73"/>
      </bottom>
      <diagonal/>
    </border>
    <border>
      <left style="thin">
        <color rgb="FF6E6E73"/>
      </left>
      <right style="thin">
        <color rgb="FFE6E6EB"/>
      </right>
      <top style="thin">
        <color rgb="FF6E6E73"/>
      </top>
      <bottom/>
      <diagonal/>
    </border>
    <border>
      <left style="thin">
        <color rgb="FFE6E6EB"/>
      </left>
      <right style="thin">
        <color rgb="FFE6E6EB"/>
      </right>
      <top style="thin">
        <color rgb="FF6E6E73"/>
      </top>
      <bottom/>
      <diagonal/>
    </border>
    <border>
      <left style="thin">
        <color rgb="FFE6E6EB"/>
      </left>
      <right style="thin">
        <color rgb="FF6E6E73"/>
      </right>
      <top style="thin">
        <color rgb="FF6E6E73"/>
      </top>
      <bottom/>
      <diagonal/>
    </border>
    <border>
      <left style="thin">
        <color rgb="FFD7EBE8"/>
      </left>
      <right style="thin">
        <color rgb="FFD7EBE8"/>
      </right>
      <top/>
      <bottom/>
      <diagonal/>
    </border>
    <border>
      <left style="thin">
        <color rgb="FFD7EBE8"/>
      </left>
      <right style="thin">
        <color rgb="FFD7EBE8"/>
      </right>
      <top/>
      <bottom style="thin">
        <color rgb="FFD7EBE8"/>
      </bottom>
      <diagonal/>
    </border>
    <border>
      <left style="thin">
        <color rgb="FFD7EBE8"/>
      </left>
      <right style="thin">
        <color rgb="FF6E6E73"/>
      </right>
      <top/>
      <bottom style="thin">
        <color rgb="FFD7EBE8"/>
      </bottom>
      <diagonal/>
    </border>
    <border>
      <left style="thin">
        <color rgb="FFE6E8EB"/>
      </left>
      <right/>
      <top style="thin">
        <color rgb="FF6E6E73"/>
      </top>
      <bottom/>
      <diagonal/>
    </border>
    <border>
      <left style="thin">
        <color rgb="FFD7EBE8"/>
      </left>
      <right/>
      <top/>
      <bottom/>
      <diagonal/>
    </border>
    <border>
      <left style="thin">
        <color rgb="FF6E6E73"/>
      </left>
      <right/>
      <top style="thin">
        <color indexed="64"/>
      </top>
      <bottom/>
      <diagonal/>
    </border>
    <border>
      <left/>
      <right style="thin">
        <color rgb="FF6E6E73"/>
      </right>
      <top style="thin">
        <color indexed="64"/>
      </top>
      <bottom/>
      <diagonal/>
    </border>
    <border>
      <left style="thin">
        <color rgb="FFD7EBE8"/>
      </left>
      <right/>
      <top style="thin">
        <color rgb="FF6E6E73"/>
      </top>
      <bottom/>
      <diagonal/>
    </border>
    <border>
      <left/>
      <right style="thin">
        <color rgb="FF6E6E73"/>
      </right>
      <top/>
      <bottom style="thin">
        <color rgb="FF6E6E73"/>
      </bottom>
      <diagonal/>
    </border>
    <border>
      <left/>
      <right style="thin">
        <color rgb="FF6E6E73"/>
      </right>
      <top style="thin">
        <color rgb="FF6E6E73"/>
      </top>
      <bottom style="thin">
        <color indexed="64"/>
      </bottom>
      <diagonal/>
    </border>
    <border>
      <left style="thin">
        <color rgb="FF6E6E73"/>
      </left>
      <right style="thin">
        <color rgb="FF6E6E73"/>
      </right>
      <top style="thin">
        <color indexed="64"/>
      </top>
      <bottom/>
      <diagonal/>
    </border>
    <border>
      <left style="thin">
        <color rgb="FF6E6E73"/>
      </left>
      <right style="thin">
        <color indexed="64"/>
      </right>
      <top style="thin">
        <color rgb="FF6E6E73"/>
      </top>
      <bottom/>
      <diagonal/>
    </border>
    <border>
      <left style="thin">
        <color indexed="64"/>
      </left>
      <right style="thin">
        <color indexed="64"/>
      </right>
      <top style="thin">
        <color rgb="FF6E6E73"/>
      </top>
      <bottom/>
      <diagonal/>
    </border>
    <border>
      <left style="thin">
        <color indexed="64"/>
      </left>
      <right style="thin">
        <color rgb="FF6E6E73"/>
      </right>
      <top style="thin">
        <color rgb="FF6E6E7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6E6E73"/>
      </bottom>
      <diagonal/>
    </border>
    <border>
      <left style="thin">
        <color rgb="FFD7EBE8"/>
      </left>
      <right/>
      <top style="thin">
        <color rgb="FF6E6E73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/>
    <xf numFmtId="0" fontId="10" fillId="0" borderId="0" xfId="0" applyFont="1"/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10" fillId="0" borderId="0" xfId="0" applyFont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21" fillId="4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21" fillId="4" borderId="8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4" borderId="11" xfId="0" applyFont="1" applyFill="1" applyBorder="1"/>
    <xf numFmtId="0" fontId="14" fillId="4" borderId="12" xfId="0" applyFont="1" applyFill="1" applyBorder="1"/>
    <xf numFmtId="0" fontId="14" fillId="4" borderId="13" xfId="0" applyFont="1" applyFill="1" applyBorder="1"/>
    <xf numFmtId="0" fontId="15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4" borderId="14" xfId="0" applyFill="1" applyBorder="1"/>
    <xf numFmtId="0" fontId="0" fillId="4" borderId="15" xfId="0" applyFill="1" applyBorder="1" applyAlignment="1">
      <alignment horizontal="left"/>
    </xf>
    <xf numFmtId="0" fontId="20" fillId="4" borderId="16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4" borderId="11" xfId="0" applyFont="1" applyFill="1" applyBorder="1"/>
    <xf numFmtId="0" fontId="10" fillId="4" borderId="12" xfId="0" applyFont="1" applyFill="1" applyBorder="1"/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Border="1"/>
    <xf numFmtId="0" fontId="4" fillId="0" borderId="0" xfId="0" applyFont="1"/>
    <xf numFmtId="0" fontId="17" fillId="0" borderId="0" xfId="0" applyFont="1"/>
    <xf numFmtId="0" fontId="4" fillId="0" borderId="0" xfId="0" applyFont="1" applyAlignment="1">
      <alignment horizontal="left"/>
    </xf>
    <xf numFmtId="0" fontId="10" fillId="4" borderId="13" xfId="0" applyFont="1" applyFill="1" applyBorder="1"/>
    <xf numFmtId="0" fontId="11" fillId="6" borderId="8" xfId="0" applyFont="1" applyFill="1" applyBorder="1" applyAlignment="1">
      <alignment horizontal="center" vertical="center" wrapText="1"/>
    </xf>
    <xf numFmtId="0" fontId="10" fillId="4" borderId="18" xfId="0" applyFont="1" applyFill="1" applyBorder="1"/>
    <xf numFmtId="0" fontId="10" fillId="4" borderId="9" xfId="0" applyFont="1" applyFill="1" applyBorder="1"/>
    <xf numFmtId="0" fontId="10" fillId="4" borderId="19" xfId="0" applyFont="1" applyFill="1" applyBorder="1"/>
    <xf numFmtId="0" fontId="10" fillId="4" borderId="20" xfId="0" applyFont="1" applyFill="1" applyBorder="1"/>
    <xf numFmtId="0" fontId="10" fillId="4" borderId="21" xfId="0" applyFont="1" applyFill="1" applyBorder="1"/>
    <xf numFmtId="0" fontId="11" fillId="7" borderId="1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4" borderId="12" xfId="0" applyFont="1" applyFill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/>
    <xf numFmtId="0" fontId="10" fillId="4" borderId="18" xfId="0" applyFont="1" applyFill="1" applyBorder="1" applyAlignment="1">
      <alignment vertical="center"/>
    </xf>
    <xf numFmtId="0" fontId="20" fillId="4" borderId="18" xfId="0" applyFont="1" applyFill="1" applyBorder="1" applyAlignment="1">
      <alignment horizontal="center" vertical="center" wrapText="1"/>
    </xf>
    <xf numFmtId="0" fontId="10" fillId="4" borderId="16" xfId="0" applyFont="1" applyFill="1" applyBorder="1"/>
    <xf numFmtId="0" fontId="10" fillId="4" borderId="17" xfId="0" applyFont="1" applyFill="1" applyBorder="1" applyAlignment="1">
      <alignment vertical="center"/>
    </xf>
    <xf numFmtId="0" fontId="10" fillId="4" borderId="17" xfId="0" applyFont="1" applyFill="1" applyBorder="1"/>
    <xf numFmtId="0" fontId="10" fillId="4" borderId="22" xfId="0" applyFont="1" applyFill="1" applyBorder="1"/>
    <xf numFmtId="0" fontId="16" fillId="0" borderId="3" xfId="0" applyFont="1" applyFill="1" applyBorder="1" applyAlignment="1"/>
    <xf numFmtId="0" fontId="16" fillId="0" borderId="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left" vertical="center" wrapText="1"/>
    </xf>
    <xf numFmtId="0" fontId="19" fillId="7" borderId="8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9" fillId="7" borderId="26" xfId="0" applyFont="1" applyFill="1" applyBorder="1" applyAlignment="1">
      <alignment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vertical="center" wrapText="1"/>
    </xf>
    <xf numFmtId="0" fontId="19" fillId="7" borderId="28" xfId="0" applyFont="1" applyFill="1" applyBorder="1" applyAlignment="1">
      <alignment vertical="center" wrapText="1"/>
    </xf>
    <xf numFmtId="0" fontId="19" fillId="7" borderId="28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vertical="center" wrapText="1"/>
    </xf>
    <xf numFmtId="0" fontId="19" fillId="8" borderId="9" xfId="0" applyFont="1" applyFill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7" borderId="29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7" borderId="27" xfId="0" applyFont="1" applyFill="1" applyBorder="1" applyAlignment="1">
      <alignment vertical="center" wrapText="1"/>
    </xf>
    <xf numFmtId="0" fontId="19" fillId="8" borderId="28" xfId="0" applyFont="1" applyFill="1" applyBorder="1" applyAlignment="1">
      <alignment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9" fillId="6" borderId="36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43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46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8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8" borderId="36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14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26" xfId="0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 wrapText="1"/>
    </xf>
    <xf numFmtId="0" fontId="21" fillId="9" borderId="47" xfId="0" applyFont="1" applyFill="1" applyBorder="1" applyAlignment="1">
      <alignment horizontal="center" vertical="center" wrapText="1"/>
    </xf>
    <xf numFmtId="0" fontId="21" fillId="9" borderId="48" xfId="0" applyFont="1" applyFill="1" applyBorder="1" applyAlignment="1">
      <alignment horizontal="center" vertical="center" wrapText="1"/>
    </xf>
    <xf numFmtId="0" fontId="21" fillId="9" borderId="41" xfId="0" applyFont="1" applyFill="1" applyBorder="1" applyAlignment="1">
      <alignment horizontal="center" vertical="center" wrapText="1"/>
    </xf>
    <xf numFmtId="0" fontId="21" fillId="9" borderId="42" xfId="0" applyFont="1" applyFill="1" applyBorder="1" applyAlignment="1">
      <alignment horizontal="center" vertical="center" wrapText="1"/>
    </xf>
    <xf numFmtId="0" fontId="21" fillId="9" borderId="49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7" borderId="36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left" vertical="center" wrapText="1"/>
    </xf>
    <xf numFmtId="0" fontId="11" fillId="8" borderId="28" xfId="0" applyFont="1" applyFill="1" applyBorder="1" applyAlignment="1">
      <alignment horizontal="left" vertical="center" wrapText="1"/>
    </xf>
    <xf numFmtId="0" fontId="20" fillId="4" borderId="50" xfId="0" applyFont="1" applyFill="1" applyBorder="1" applyAlignment="1">
      <alignment horizontal="center" vertical="center"/>
    </xf>
    <xf numFmtId="0" fontId="11" fillId="8" borderId="36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center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20" fillId="9" borderId="51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9" fillId="8" borderId="26" xfId="0" applyFont="1" applyFill="1" applyBorder="1" applyAlignment="1">
      <alignment horizontal="center" vertical="center" wrapText="1"/>
    </xf>
    <xf numFmtId="0" fontId="19" fillId="8" borderId="28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23" fillId="4" borderId="54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7" borderId="53" xfId="0" applyFont="1" applyFill="1" applyBorder="1" applyAlignment="1">
      <alignment horizontal="center" vertical="center" wrapText="1"/>
    </xf>
    <xf numFmtId="0" fontId="19" fillId="8" borderId="26" xfId="0" applyFont="1" applyFill="1" applyBorder="1" applyAlignment="1">
      <alignment horizontal="left" vertical="center" wrapText="1"/>
    </xf>
    <xf numFmtId="0" fontId="19" fillId="8" borderId="28" xfId="0" applyFont="1" applyFill="1" applyBorder="1" applyAlignment="1">
      <alignment horizontal="left" vertical="center" wrapText="1"/>
    </xf>
    <xf numFmtId="0" fontId="19" fillId="8" borderId="36" xfId="0" applyFont="1" applyFill="1" applyBorder="1" applyAlignment="1">
      <alignment horizontal="left" vertical="center" wrapText="1"/>
    </xf>
    <xf numFmtId="0" fontId="19" fillId="8" borderId="14" xfId="0" applyFont="1" applyFill="1" applyBorder="1" applyAlignment="1">
      <alignment horizontal="left" vertical="center" wrapText="1"/>
    </xf>
    <xf numFmtId="0" fontId="19" fillId="8" borderId="15" xfId="0" applyFont="1" applyFill="1" applyBorder="1" applyAlignment="1">
      <alignment horizontal="left" vertical="center" wrapText="1"/>
    </xf>
    <xf numFmtId="0" fontId="22" fillId="4" borderId="32" xfId="0" applyFont="1" applyFill="1" applyBorder="1" applyAlignment="1">
      <alignment horizontal="center" vertical="center"/>
    </xf>
    <xf numFmtId="0" fontId="19" fillId="8" borderId="53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56" xfId="0" applyFont="1" applyFill="1" applyBorder="1" applyAlignment="1">
      <alignment horizontal="center" vertical="center" wrapText="1"/>
    </xf>
    <xf numFmtId="0" fontId="19" fillId="6" borderId="32" xfId="0" applyFont="1" applyFill="1" applyBorder="1" applyAlignment="1">
      <alignment horizontal="center" vertical="center" wrapText="1"/>
    </xf>
    <xf numFmtId="0" fontId="19" fillId="8" borderId="57" xfId="0" applyFont="1" applyFill="1" applyBorder="1" applyAlignment="1">
      <alignment horizontal="center" vertical="center" wrapText="1"/>
    </xf>
    <xf numFmtId="0" fontId="19" fillId="7" borderId="58" xfId="0" applyFont="1" applyFill="1" applyBorder="1" applyAlignment="1">
      <alignment horizontal="center" vertical="center" wrapText="1"/>
    </xf>
    <xf numFmtId="0" fontId="19" fillId="7" borderId="59" xfId="0" applyFont="1" applyFill="1" applyBorder="1" applyAlignment="1">
      <alignment horizontal="center" vertical="center" wrapText="1"/>
    </xf>
    <xf numFmtId="0" fontId="19" fillId="7" borderId="60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/>
    </xf>
    <xf numFmtId="0" fontId="19" fillId="8" borderId="57" xfId="0" applyFont="1" applyFill="1" applyBorder="1" applyAlignment="1">
      <alignment horizontal="left" vertical="center" wrapText="1"/>
    </xf>
    <xf numFmtId="0" fontId="19" fillId="7" borderId="2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3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3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</cellXfs>
  <cellStyles count="2">
    <cellStyle name="Normal_BOPIIP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dept1\ds\DANE\AWL-WYDZ\I%20I%20P\ZRODLO\BOP_ROZR_KWARTALY_2001_2000_aw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a"/>
      <sheetName val="2000a"/>
      <sheetName val="2001"/>
      <sheetName val="2000"/>
      <sheetName val="Inw_be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J1" t="str">
            <v>III kwartał 2000</v>
          </cell>
          <cell r="M1" t="str">
            <v>IV kwartał 2000</v>
          </cell>
          <cell r="P1" t="str">
            <v>4_ kwartały 2000</v>
          </cell>
        </row>
        <row r="8">
          <cell r="H8">
            <v>385</v>
          </cell>
        </row>
        <row r="9">
          <cell r="H9">
            <v>105</v>
          </cell>
        </row>
        <row r="10">
          <cell r="H10">
            <v>1</v>
          </cell>
        </row>
        <row r="11">
          <cell r="H11">
            <v>59</v>
          </cell>
        </row>
        <row r="12">
          <cell r="H12">
            <v>45</v>
          </cell>
        </row>
        <row r="13">
          <cell r="H13">
            <v>107</v>
          </cell>
        </row>
        <row r="14">
          <cell r="H14">
            <v>25</v>
          </cell>
        </row>
        <row r="15">
          <cell r="A15">
            <v>13</v>
          </cell>
          <cell r="H15">
            <v>4</v>
          </cell>
        </row>
        <row r="16">
          <cell r="A16">
            <v>14</v>
          </cell>
          <cell r="H16">
            <v>78</v>
          </cell>
        </row>
        <row r="17">
          <cell r="A17">
            <v>15</v>
          </cell>
          <cell r="H17">
            <v>173</v>
          </cell>
        </row>
        <row r="18">
          <cell r="A18">
            <v>16</v>
          </cell>
        </row>
        <row r="19">
          <cell r="A19">
            <v>17</v>
          </cell>
          <cell r="H19">
            <v>4</v>
          </cell>
        </row>
        <row r="20">
          <cell r="A20">
            <v>18</v>
          </cell>
          <cell r="H20">
            <v>152</v>
          </cell>
        </row>
        <row r="21">
          <cell r="A21">
            <v>19</v>
          </cell>
          <cell r="H21">
            <v>17</v>
          </cell>
        </row>
        <row r="22">
          <cell r="A22">
            <v>20</v>
          </cell>
        </row>
        <row r="23">
          <cell r="A23">
            <v>21</v>
          </cell>
          <cell r="H23">
            <v>0</v>
          </cell>
        </row>
        <row r="24">
          <cell r="A24">
            <v>22</v>
          </cell>
          <cell r="H24">
            <v>39</v>
          </cell>
        </row>
        <row r="25">
          <cell r="A25">
            <v>23</v>
          </cell>
          <cell r="H25">
            <v>4</v>
          </cell>
        </row>
        <row r="26">
          <cell r="A26">
            <v>24</v>
          </cell>
          <cell r="H26">
            <v>27</v>
          </cell>
        </row>
        <row r="27">
          <cell r="A27">
            <v>25</v>
          </cell>
          <cell r="H27">
            <v>8</v>
          </cell>
        </row>
        <row r="28">
          <cell r="A28">
            <v>26</v>
          </cell>
          <cell r="H28">
            <v>131</v>
          </cell>
        </row>
        <row r="29">
          <cell r="A29">
            <v>27</v>
          </cell>
          <cell r="H29">
            <v>0</v>
          </cell>
        </row>
        <row r="30">
          <cell r="A30">
            <v>28</v>
          </cell>
          <cell r="H30">
            <v>124</v>
          </cell>
        </row>
        <row r="31">
          <cell r="A31">
            <v>29</v>
          </cell>
          <cell r="H31">
            <v>7</v>
          </cell>
        </row>
        <row r="32">
          <cell r="A32">
            <v>30</v>
          </cell>
          <cell r="H32">
            <v>0</v>
          </cell>
        </row>
        <row r="33">
          <cell r="A33">
            <v>31</v>
          </cell>
          <cell r="H33">
            <v>0</v>
          </cell>
        </row>
        <row r="34">
          <cell r="A34">
            <v>32</v>
          </cell>
          <cell r="H34">
            <v>0</v>
          </cell>
        </row>
        <row r="35">
          <cell r="A35">
            <v>33</v>
          </cell>
          <cell r="H35">
            <v>0</v>
          </cell>
        </row>
        <row r="36">
          <cell r="A36">
            <v>34</v>
          </cell>
          <cell r="H36">
            <v>1</v>
          </cell>
        </row>
        <row r="37">
          <cell r="A37">
            <v>35</v>
          </cell>
          <cell r="H37">
            <v>2</v>
          </cell>
        </row>
        <row r="38">
          <cell r="A38">
            <v>36</v>
          </cell>
          <cell r="H38">
            <v>889</v>
          </cell>
        </row>
        <row r="39">
          <cell r="A39">
            <v>37</v>
          </cell>
          <cell r="H39">
            <v>115</v>
          </cell>
        </row>
        <row r="40">
          <cell r="A40">
            <v>38</v>
          </cell>
          <cell r="H40">
            <v>1</v>
          </cell>
        </row>
        <row r="41">
          <cell r="A41">
            <v>39</v>
          </cell>
          <cell r="H41">
            <v>1</v>
          </cell>
        </row>
        <row r="42">
          <cell r="A42">
            <v>40</v>
          </cell>
          <cell r="H42">
            <v>107</v>
          </cell>
        </row>
        <row r="43">
          <cell r="A43">
            <v>41</v>
          </cell>
          <cell r="H43">
            <v>0</v>
          </cell>
        </row>
        <row r="44">
          <cell r="A44">
            <v>42</v>
          </cell>
          <cell r="H44">
            <v>107</v>
          </cell>
        </row>
        <row r="45">
          <cell r="A45">
            <v>43</v>
          </cell>
          <cell r="H45">
            <v>65</v>
          </cell>
        </row>
        <row r="46">
          <cell r="A46">
            <v>44</v>
          </cell>
          <cell r="H46">
            <v>44</v>
          </cell>
        </row>
        <row r="47">
          <cell r="A47">
            <v>45</v>
          </cell>
          <cell r="H47">
            <v>47</v>
          </cell>
        </row>
        <row r="48">
          <cell r="A48">
            <v>46</v>
          </cell>
          <cell r="H48">
            <v>36</v>
          </cell>
        </row>
        <row r="49">
          <cell r="A49">
            <v>47</v>
          </cell>
          <cell r="H49">
            <v>11</v>
          </cell>
        </row>
        <row r="50">
          <cell r="A50">
            <v>48</v>
          </cell>
          <cell r="H50">
            <v>128</v>
          </cell>
        </row>
        <row r="51">
          <cell r="A51">
            <v>49</v>
          </cell>
          <cell r="H51">
            <v>429</v>
          </cell>
        </row>
        <row r="52">
          <cell r="A52">
            <v>50</v>
          </cell>
          <cell r="H52">
            <v>61</v>
          </cell>
        </row>
        <row r="53">
          <cell r="A53">
            <v>51</v>
          </cell>
          <cell r="H53">
            <v>0</v>
          </cell>
        </row>
        <row r="54">
          <cell r="A54">
            <v>52</v>
          </cell>
          <cell r="H54">
            <v>61</v>
          </cell>
        </row>
        <row r="55">
          <cell r="A55">
            <v>53</v>
          </cell>
          <cell r="H55">
            <v>6</v>
          </cell>
        </row>
        <row r="56">
          <cell r="A56">
            <v>54</v>
          </cell>
          <cell r="H56">
            <v>362</v>
          </cell>
        </row>
        <row r="57">
          <cell r="A57">
            <v>55</v>
          </cell>
          <cell r="H57">
            <v>115</v>
          </cell>
        </row>
        <row r="58">
          <cell r="A58">
            <v>56</v>
          </cell>
          <cell r="H58">
            <v>2</v>
          </cell>
        </row>
        <row r="59">
          <cell r="A59">
            <v>57</v>
          </cell>
          <cell r="H59">
            <v>6</v>
          </cell>
        </row>
        <row r="60">
          <cell r="A60">
            <v>58</v>
          </cell>
          <cell r="H60">
            <v>3</v>
          </cell>
        </row>
        <row r="61">
          <cell r="A61">
            <v>59</v>
          </cell>
          <cell r="H61">
            <v>22</v>
          </cell>
        </row>
        <row r="62">
          <cell r="A62">
            <v>60</v>
          </cell>
          <cell r="H62">
            <v>5</v>
          </cell>
        </row>
        <row r="63">
          <cell r="A63">
            <v>61</v>
          </cell>
          <cell r="H63">
            <v>54</v>
          </cell>
        </row>
        <row r="64">
          <cell r="A64">
            <v>62</v>
          </cell>
          <cell r="H64">
            <v>2</v>
          </cell>
        </row>
        <row r="65">
          <cell r="A65">
            <v>63</v>
          </cell>
          <cell r="H65">
            <v>0</v>
          </cell>
        </row>
        <row r="66">
          <cell r="A66">
            <v>64</v>
          </cell>
          <cell r="H66">
            <v>0</v>
          </cell>
        </row>
        <row r="67">
          <cell r="A67">
            <v>65</v>
          </cell>
          <cell r="H67">
            <v>164</v>
          </cell>
        </row>
        <row r="68">
          <cell r="A68">
            <v>66</v>
          </cell>
          <cell r="H68">
            <v>0</v>
          </cell>
        </row>
        <row r="69">
          <cell r="A69">
            <v>67</v>
          </cell>
          <cell r="H69">
            <v>29</v>
          </cell>
        </row>
        <row r="70">
          <cell r="A70">
            <v>68</v>
          </cell>
          <cell r="H70">
            <v>21</v>
          </cell>
        </row>
        <row r="71">
          <cell r="A71">
            <v>69</v>
          </cell>
          <cell r="H71">
            <v>8</v>
          </cell>
        </row>
        <row r="72">
          <cell r="A72">
            <v>70</v>
          </cell>
          <cell r="H72">
            <v>36</v>
          </cell>
        </row>
        <row r="73">
          <cell r="A73">
            <v>71</v>
          </cell>
          <cell r="H73">
            <v>34</v>
          </cell>
        </row>
        <row r="74">
          <cell r="A74">
            <v>72</v>
          </cell>
          <cell r="H74">
            <v>2</v>
          </cell>
        </row>
        <row r="75">
          <cell r="A75">
            <v>73</v>
          </cell>
          <cell r="H75">
            <v>0</v>
          </cell>
        </row>
        <row r="76">
          <cell r="A76">
            <v>74</v>
          </cell>
          <cell r="H76">
            <v>0</v>
          </cell>
        </row>
        <row r="77">
          <cell r="A77">
            <v>75</v>
          </cell>
          <cell r="H77">
            <v>875</v>
          </cell>
        </row>
        <row r="78">
          <cell r="A78">
            <v>76</v>
          </cell>
          <cell r="H78">
            <v>53</v>
          </cell>
        </row>
        <row r="79">
          <cell r="A79">
            <v>77</v>
          </cell>
          <cell r="H79">
            <v>822</v>
          </cell>
        </row>
        <row r="80">
          <cell r="A80">
            <v>78</v>
          </cell>
          <cell r="H80">
            <v>195</v>
          </cell>
        </row>
        <row r="81">
          <cell r="A81">
            <v>79</v>
          </cell>
          <cell r="H81">
            <v>73</v>
          </cell>
        </row>
        <row r="82">
          <cell r="A82">
            <v>80</v>
          </cell>
          <cell r="H82">
            <v>173</v>
          </cell>
        </row>
        <row r="83">
          <cell r="A83">
            <v>81</v>
          </cell>
          <cell r="H83">
            <v>-100</v>
          </cell>
        </row>
        <row r="84">
          <cell r="A84">
            <v>82</v>
          </cell>
          <cell r="H84">
            <v>122</v>
          </cell>
        </row>
        <row r="85">
          <cell r="A85">
            <v>83</v>
          </cell>
          <cell r="H85">
            <v>323</v>
          </cell>
        </row>
        <row r="86">
          <cell r="A86">
            <v>84</v>
          </cell>
          <cell r="H86">
            <v>35</v>
          </cell>
        </row>
        <row r="87">
          <cell r="A87">
            <v>85</v>
          </cell>
          <cell r="H87">
            <v>288</v>
          </cell>
        </row>
        <row r="88">
          <cell r="A88">
            <v>86</v>
          </cell>
          <cell r="H88">
            <v>268</v>
          </cell>
        </row>
        <row r="89">
          <cell r="A89">
            <v>87</v>
          </cell>
          <cell r="H89">
            <v>20</v>
          </cell>
        </row>
        <row r="90">
          <cell r="A90">
            <v>88</v>
          </cell>
          <cell r="H90">
            <v>304</v>
          </cell>
        </row>
        <row r="91">
          <cell r="A91">
            <v>89</v>
          </cell>
          <cell r="H91">
            <v>7</v>
          </cell>
        </row>
        <row r="92">
          <cell r="A92">
            <v>90</v>
          </cell>
          <cell r="H92">
            <v>40</v>
          </cell>
        </row>
        <row r="93">
          <cell r="A93">
            <v>91</v>
          </cell>
          <cell r="H93">
            <v>97</v>
          </cell>
        </row>
        <row r="94">
          <cell r="A94">
            <v>92</v>
          </cell>
          <cell r="H94">
            <v>160</v>
          </cell>
        </row>
        <row r="95">
          <cell r="A95">
            <v>93</v>
          </cell>
          <cell r="H95">
            <v>190</v>
          </cell>
        </row>
        <row r="96">
          <cell r="A96">
            <v>94</v>
          </cell>
          <cell r="H96">
            <v>9</v>
          </cell>
        </row>
        <row r="97">
          <cell r="A97">
            <v>95</v>
          </cell>
          <cell r="H97">
            <v>181</v>
          </cell>
        </row>
        <row r="98">
          <cell r="A98">
            <v>96</v>
          </cell>
          <cell r="H98">
            <v>23</v>
          </cell>
        </row>
        <row r="99">
          <cell r="A99">
            <v>97</v>
          </cell>
          <cell r="H99">
            <v>158</v>
          </cell>
        </row>
        <row r="100">
          <cell r="A100">
            <v>98</v>
          </cell>
          <cell r="H100">
            <v>66128</v>
          </cell>
        </row>
        <row r="101">
          <cell r="A101">
            <v>99</v>
          </cell>
          <cell r="H101">
            <v>14</v>
          </cell>
        </row>
        <row r="102">
          <cell r="A102">
            <v>100</v>
          </cell>
          <cell r="H102">
            <v>66114</v>
          </cell>
        </row>
        <row r="103">
          <cell r="A103">
            <v>101</v>
          </cell>
          <cell r="H103">
            <v>1225</v>
          </cell>
        </row>
        <row r="104">
          <cell r="A104">
            <v>102</v>
          </cell>
          <cell r="H104">
            <v>24</v>
          </cell>
        </row>
        <row r="105">
          <cell r="A105">
            <v>103</v>
          </cell>
          <cell r="H105">
            <v>0</v>
          </cell>
        </row>
        <row r="106">
          <cell r="A106">
            <v>104</v>
          </cell>
        </row>
        <row r="107">
          <cell r="A107">
            <v>105</v>
          </cell>
          <cell r="H107">
            <v>14</v>
          </cell>
        </row>
        <row r="108">
          <cell r="A108">
            <v>106</v>
          </cell>
          <cell r="H108">
            <v>14</v>
          </cell>
        </row>
        <row r="109">
          <cell r="A109">
            <v>107</v>
          </cell>
          <cell r="H109">
            <v>10</v>
          </cell>
        </row>
        <row r="110">
          <cell r="A110">
            <v>108</v>
          </cell>
          <cell r="H110">
            <v>10</v>
          </cell>
        </row>
        <row r="111">
          <cell r="A111">
            <v>109</v>
          </cell>
          <cell r="H111">
            <v>0</v>
          </cell>
        </row>
        <row r="112">
          <cell r="A112">
            <v>110</v>
          </cell>
          <cell r="H112">
            <v>1201</v>
          </cell>
        </row>
        <row r="113">
          <cell r="A113">
            <v>111</v>
          </cell>
          <cell r="H113">
            <v>0</v>
          </cell>
        </row>
        <row r="114">
          <cell r="A114">
            <v>112</v>
          </cell>
        </row>
        <row r="115">
          <cell r="A115">
            <v>113</v>
          </cell>
          <cell r="H115">
            <v>684</v>
          </cell>
        </row>
        <row r="116">
          <cell r="A116">
            <v>114</v>
          </cell>
          <cell r="H116">
            <v>684</v>
          </cell>
        </row>
        <row r="117">
          <cell r="A117">
            <v>115</v>
          </cell>
          <cell r="H117">
            <v>517</v>
          </cell>
        </row>
        <row r="118">
          <cell r="A118">
            <v>116</v>
          </cell>
          <cell r="H118">
            <v>5</v>
          </cell>
        </row>
        <row r="119">
          <cell r="A119">
            <v>117</v>
          </cell>
          <cell r="H119">
            <v>512</v>
          </cell>
        </row>
        <row r="120">
          <cell r="A120">
            <v>118</v>
          </cell>
          <cell r="H120">
            <v>9099</v>
          </cell>
        </row>
        <row r="121">
          <cell r="A121">
            <v>119</v>
          </cell>
          <cell r="H121">
            <v>726</v>
          </cell>
        </row>
        <row r="122">
          <cell r="A122">
            <v>120</v>
          </cell>
          <cell r="H122">
            <v>10</v>
          </cell>
        </row>
        <row r="123">
          <cell r="A123">
            <v>121</v>
          </cell>
          <cell r="H123">
            <v>0</v>
          </cell>
        </row>
        <row r="124">
          <cell r="A124">
            <v>122</v>
          </cell>
          <cell r="H124">
            <v>0</v>
          </cell>
        </row>
        <row r="125">
          <cell r="A125">
            <v>123</v>
          </cell>
          <cell r="H125">
            <v>0</v>
          </cell>
        </row>
        <row r="126">
          <cell r="A126">
            <v>124</v>
          </cell>
          <cell r="H126">
            <v>10</v>
          </cell>
        </row>
        <row r="127">
          <cell r="A127">
            <v>125</v>
          </cell>
          <cell r="H127">
            <v>716</v>
          </cell>
        </row>
        <row r="128">
          <cell r="A128">
            <v>126</v>
          </cell>
          <cell r="H128">
            <v>393</v>
          </cell>
        </row>
        <row r="129">
          <cell r="A129">
            <v>127</v>
          </cell>
          <cell r="H129">
            <v>0</v>
          </cell>
        </row>
        <row r="130">
          <cell r="A130">
            <v>128</v>
          </cell>
          <cell r="H130">
            <v>17</v>
          </cell>
        </row>
        <row r="131">
          <cell r="A131">
            <v>129</v>
          </cell>
          <cell r="H131">
            <v>345</v>
          </cell>
        </row>
        <row r="132">
          <cell r="A132">
            <v>130</v>
          </cell>
          <cell r="H132">
            <v>31</v>
          </cell>
        </row>
        <row r="133">
          <cell r="A133">
            <v>131</v>
          </cell>
          <cell r="H133">
            <v>323</v>
          </cell>
        </row>
        <row r="134">
          <cell r="A134">
            <v>132</v>
          </cell>
          <cell r="H134">
            <v>0</v>
          </cell>
        </row>
        <row r="135">
          <cell r="A135">
            <v>133</v>
          </cell>
          <cell r="H135">
            <v>0</v>
          </cell>
        </row>
        <row r="136">
          <cell r="A136">
            <v>134</v>
          </cell>
          <cell r="H136">
            <v>309</v>
          </cell>
        </row>
        <row r="137">
          <cell r="A137">
            <v>134</v>
          </cell>
          <cell r="H137">
            <v>14</v>
          </cell>
        </row>
        <row r="138">
          <cell r="A138">
            <v>136</v>
          </cell>
          <cell r="H138">
            <v>8373</v>
          </cell>
        </row>
        <row r="139">
          <cell r="A139">
            <v>137</v>
          </cell>
          <cell r="H139">
            <v>2423</v>
          </cell>
        </row>
        <row r="140">
          <cell r="A140">
            <v>138</v>
          </cell>
          <cell r="H140">
            <v>891</v>
          </cell>
        </row>
        <row r="141">
          <cell r="A141">
            <v>139</v>
          </cell>
          <cell r="H141">
            <v>1532</v>
          </cell>
        </row>
        <row r="142">
          <cell r="A142">
            <v>140</v>
          </cell>
          <cell r="H142">
            <v>5950</v>
          </cell>
        </row>
        <row r="143">
          <cell r="A143">
            <v>141</v>
          </cell>
          <cell r="H143">
            <v>5694</v>
          </cell>
        </row>
        <row r="144">
          <cell r="A144">
            <v>142</v>
          </cell>
          <cell r="H144">
            <v>0</v>
          </cell>
        </row>
        <row r="145">
          <cell r="A145">
            <v>143</v>
          </cell>
          <cell r="H145">
            <v>5661</v>
          </cell>
        </row>
        <row r="146">
          <cell r="A146">
            <v>144</v>
          </cell>
          <cell r="H146">
            <v>33</v>
          </cell>
        </row>
        <row r="147">
          <cell r="A147">
            <v>145</v>
          </cell>
          <cell r="H147">
            <v>0</v>
          </cell>
        </row>
        <row r="148">
          <cell r="A148">
            <v>146</v>
          </cell>
          <cell r="H148">
            <v>256</v>
          </cell>
        </row>
        <row r="149">
          <cell r="A149">
            <v>147</v>
          </cell>
          <cell r="H149">
            <v>0</v>
          </cell>
        </row>
        <row r="150">
          <cell r="A150">
            <v>148</v>
          </cell>
          <cell r="H150">
            <v>256</v>
          </cell>
        </row>
        <row r="151">
          <cell r="A151">
            <v>149</v>
          </cell>
          <cell r="H151">
            <v>0</v>
          </cell>
        </row>
        <row r="152">
          <cell r="A152">
            <v>150</v>
          </cell>
          <cell r="H152">
            <v>0</v>
          </cell>
        </row>
        <row r="153">
          <cell r="A153">
            <v>151</v>
          </cell>
          <cell r="H153">
            <v>37711</v>
          </cell>
        </row>
        <row r="154">
          <cell r="A154">
            <v>152</v>
          </cell>
          <cell r="H154">
            <v>0</v>
          </cell>
        </row>
        <row r="155">
          <cell r="A155">
            <v>153</v>
          </cell>
          <cell r="H155">
            <v>0</v>
          </cell>
        </row>
        <row r="156">
          <cell r="A156">
            <v>154</v>
          </cell>
          <cell r="H156">
            <v>37666</v>
          </cell>
        </row>
        <row r="157">
          <cell r="A157">
            <v>155</v>
          </cell>
          <cell r="H157">
            <v>45</v>
          </cell>
        </row>
        <row r="158">
          <cell r="A158">
            <v>156</v>
          </cell>
          <cell r="H158">
            <v>998</v>
          </cell>
        </row>
        <row r="159">
          <cell r="A159">
            <v>157</v>
          </cell>
          <cell r="H159">
            <v>191</v>
          </cell>
        </row>
        <row r="160">
          <cell r="A160">
            <v>158</v>
          </cell>
          <cell r="H160">
            <v>0</v>
          </cell>
        </row>
        <row r="161">
          <cell r="A161">
            <v>159</v>
          </cell>
          <cell r="H161">
            <v>0</v>
          </cell>
        </row>
        <row r="162">
          <cell r="A162">
            <v>160</v>
          </cell>
        </row>
        <row r="163">
          <cell r="A163">
            <v>161</v>
          </cell>
          <cell r="H163">
            <v>0</v>
          </cell>
        </row>
        <row r="164">
          <cell r="A164">
            <v>162</v>
          </cell>
          <cell r="H164">
            <v>0</v>
          </cell>
        </row>
        <row r="165">
          <cell r="A165">
            <v>163</v>
          </cell>
          <cell r="H165">
            <v>0</v>
          </cell>
        </row>
        <row r="166">
          <cell r="A166">
            <v>164</v>
          </cell>
          <cell r="H166">
            <v>0</v>
          </cell>
        </row>
        <row r="167">
          <cell r="A167">
            <v>165</v>
          </cell>
          <cell r="H167">
            <v>0</v>
          </cell>
        </row>
        <row r="168">
          <cell r="A168">
            <v>166</v>
          </cell>
          <cell r="H168">
            <v>0</v>
          </cell>
        </row>
        <row r="169">
          <cell r="A169">
            <v>167</v>
          </cell>
          <cell r="H169">
            <v>10</v>
          </cell>
        </row>
        <row r="170">
          <cell r="A170">
            <v>168</v>
          </cell>
        </row>
        <row r="171">
          <cell r="A171">
            <v>169</v>
          </cell>
          <cell r="H171">
            <v>7</v>
          </cell>
        </row>
        <row r="172">
          <cell r="A172">
            <v>170</v>
          </cell>
        </row>
        <row r="173">
          <cell r="A173">
            <v>171</v>
          </cell>
          <cell r="H173">
            <v>7</v>
          </cell>
        </row>
        <row r="174">
          <cell r="A174">
            <v>172</v>
          </cell>
          <cell r="H174">
            <v>7</v>
          </cell>
        </row>
        <row r="175">
          <cell r="A175">
            <v>173</v>
          </cell>
          <cell r="H175">
            <v>0</v>
          </cell>
        </row>
        <row r="176">
          <cell r="A176">
            <v>174</v>
          </cell>
          <cell r="H176">
            <v>3</v>
          </cell>
        </row>
        <row r="177">
          <cell r="A177">
            <v>175</v>
          </cell>
          <cell r="H177">
            <v>0</v>
          </cell>
        </row>
        <row r="178">
          <cell r="A178">
            <v>176</v>
          </cell>
          <cell r="H178">
            <v>3</v>
          </cell>
        </row>
        <row r="179">
          <cell r="A179">
            <v>177</v>
          </cell>
          <cell r="H179">
            <v>76</v>
          </cell>
        </row>
        <row r="180">
          <cell r="A180">
            <v>178</v>
          </cell>
          <cell r="H180">
            <v>76</v>
          </cell>
        </row>
        <row r="181">
          <cell r="A181">
            <v>179</v>
          </cell>
        </row>
        <row r="182">
          <cell r="A182">
            <v>180</v>
          </cell>
          <cell r="H182">
            <v>76</v>
          </cell>
        </row>
        <row r="183">
          <cell r="A183">
            <v>181</v>
          </cell>
          <cell r="H183">
            <v>22</v>
          </cell>
        </row>
        <row r="184">
          <cell r="A184">
            <v>182</v>
          </cell>
          <cell r="H184">
            <v>54</v>
          </cell>
        </row>
        <row r="185">
          <cell r="A185">
            <v>183</v>
          </cell>
          <cell r="H185">
            <v>0</v>
          </cell>
        </row>
        <row r="186">
          <cell r="A186">
            <v>184</v>
          </cell>
          <cell r="H186">
            <v>0</v>
          </cell>
        </row>
        <row r="187">
          <cell r="A187">
            <v>185</v>
          </cell>
          <cell r="H187">
            <v>0</v>
          </cell>
        </row>
        <row r="188">
          <cell r="A188">
            <v>186</v>
          </cell>
          <cell r="H188">
            <v>105</v>
          </cell>
        </row>
        <row r="189">
          <cell r="A189">
            <v>187</v>
          </cell>
        </row>
        <row r="190">
          <cell r="A190">
            <v>188</v>
          </cell>
          <cell r="H190">
            <v>105</v>
          </cell>
        </row>
        <row r="191">
          <cell r="A191">
            <v>189</v>
          </cell>
          <cell r="H191">
            <v>104</v>
          </cell>
        </row>
        <row r="192">
          <cell r="A192">
            <v>190</v>
          </cell>
          <cell r="H192">
            <v>1</v>
          </cell>
        </row>
        <row r="193">
          <cell r="A193">
            <v>191</v>
          </cell>
          <cell r="H193">
            <v>0</v>
          </cell>
        </row>
        <row r="194">
          <cell r="A194">
            <v>192</v>
          </cell>
          <cell r="H194">
            <v>1</v>
          </cell>
        </row>
        <row r="195">
          <cell r="A195">
            <v>193</v>
          </cell>
          <cell r="H195">
            <v>0</v>
          </cell>
        </row>
        <row r="196">
          <cell r="A196">
            <v>194</v>
          </cell>
          <cell r="H196">
            <v>0</v>
          </cell>
        </row>
        <row r="197">
          <cell r="A197">
            <v>195</v>
          </cell>
          <cell r="H197">
            <v>0</v>
          </cell>
        </row>
        <row r="198">
          <cell r="A198">
            <v>196</v>
          </cell>
          <cell r="H198">
            <v>807</v>
          </cell>
        </row>
        <row r="199">
          <cell r="A199">
            <v>197</v>
          </cell>
          <cell r="H199">
            <v>1</v>
          </cell>
        </row>
        <row r="200">
          <cell r="A200">
            <v>198</v>
          </cell>
          <cell r="H200">
            <v>1</v>
          </cell>
        </row>
        <row r="201">
          <cell r="A201">
            <v>199</v>
          </cell>
        </row>
        <row r="202">
          <cell r="A202">
            <v>200</v>
          </cell>
          <cell r="H202">
            <v>1</v>
          </cell>
        </row>
        <row r="203">
          <cell r="A203">
            <v>201</v>
          </cell>
          <cell r="H203">
            <v>1</v>
          </cell>
        </row>
        <row r="204">
          <cell r="A204">
            <v>202</v>
          </cell>
          <cell r="H204">
            <v>0</v>
          </cell>
        </row>
        <row r="205">
          <cell r="A205">
            <v>203</v>
          </cell>
          <cell r="H205">
            <v>0</v>
          </cell>
        </row>
        <row r="206">
          <cell r="A206">
            <v>204</v>
          </cell>
          <cell r="H206">
            <v>0</v>
          </cell>
        </row>
        <row r="207">
          <cell r="A207">
            <v>205</v>
          </cell>
          <cell r="H207">
            <v>0</v>
          </cell>
        </row>
        <row r="208">
          <cell r="A208">
            <v>206</v>
          </cell>
          <cell r="H208">
            <v>42</v>
          </cell>
        </row>
        <row r="209">
          <cell r="A209">
            <v>207</v>
          </cell>
        </row>
        <row r="210">
          <cell r="A210">
            <v>208</v>
          </cell>
          <cell r="H210">
            <v>42</v>
          </cell>
        </row>
        <row r="211">
          <cell r="A211">
            <v>209</v>
          </cell>
          <cell r="H211">
            <v>42</v>
          </cell>
        </row>
        <row r="212">
          <cell r="A212">
            <v>210</v>
          </cell>
          <cell r="H212">
            <v>0</v>
          </cell>
        </row>
        <row r="213">
          <cell r="A213">
            <v>211</v>
          </cell>
          <cell r="H213">
            <v>0</v>
          </cell>
        </row>
        <row r="214">
          <cell r="A214">
            <v>212</v>
          </cell>
          <cell r="H214">
            <v>0</v>
          </cell>
        </row>
        <row r="215">
          <cell r="A215">
            <v>213</v>
          </cell>
          <cell r="H215">
            <v>0</v>
          </cell>
        </row>
        <row r="216">
          <cell r="A216">
            <v>214</v>
          </cell>
          <cell r="H216">
            <v>375</v>
          </cell>
        </row>
        <row r="217">
          <cell r="A217">
            <v>215</v>
          </cell>
          <cell r="H217">
            <v>375</v>
          </cell>
        </row>
        <row r="218">
          <cell r="A218">
            <v>216</v>
          </cell>
        </row>
        <row r="219">
          <cell r="A219">
            <v>217</v>
          </cell>
          <cell r="H219">
            <v>375</v>
          </cell>
        </row>
        <row r="220">
          <cell r="A220">
            <v>218</v>
          </cell>
          <cell r="H220">
            <v>358</v>
          </cell>
        </row>
        <row r="221">
          <cell r="A221">
            <v>219</v>
          </cell>
          <cell r="H221">
            <v>17</v>
          </cell>
        </row>
        <row r="222">
          <cell r="A222">
            <v>220</v>
          </cell>
          <cell r="H222">
            <v>0</v>
          </cell>
        </row>
        <row r="223">
          <cell r="A223">
            <v>221</v>
          </cell>
          <cell r="H223">
            <v>0</v>
          </cell>
        </row>
        <row r="224">
          <cell r="A224">
            <v>222</v>
          </cell>
          <cell r="H224">
            <v>0</v>
          </cell>
        </row>
        <row r="225">
          <cell r="A225">
            <v>223</v>
          </cell>
          <cell r="H225">
            <v>389</v>
          </cell>
        </row>
        <row r="226">
          <cell r="A226">
            <v>224</v>
          </cell>
        </row>
        <row r="227">
          <cell r="A227">
            <v>225</v>
          </cell>
          <cell r="H227">
            <v>389</v>
          </cell>
        </row>
        <row r="228">
          <cell r="A228">
            <v>226</v>
          </cell>
          <cell r="H228">
            <v>348</v>
          </cell>
        </row>
        <row r="229">
          <cell r="A229">
            <v>227</v>
          </cell>
          <cell r="H229">
            <v>41</v>
          </cell>
        </row>
        <row r="230">
          <cell r="A230">
            <v>228</v>
          </cell>
          <cell r="H230">
            <v>0</v>
          </cell>
        </row>
        <row r="231">
          <cell r="A231">
            <v>229</v>
          </cell>
          <cell r="H231">
            <v>0</v>
          </cell>
        </row>
        <row r="232">
          <cell r="A232">
            <v>230</v>
          </cell>
          <cell r="H232">
            <v>0</v>
          </cell>
        </row>
        <row r="233">
          <cell r="A233">
            <v>231</v>
          </cell>
          <cell r="H233">
            <v>17081</v>
          </cell>
        </row>
        <row r="234">
          <cell r="A234">
            <v>232</v>
          </cell>
          <cell r="H234">
            <v>0</v>
          </cell>
        </row>
        <row r="235">
          <cell r="A235">
            <v>233</v>
          </cell>
          <cell r="H235">
            <v>0</v>
          </cell>
        </row>
        <row r="236">
          <cell r="A236">
            <v>234</v>
          </cell>
          <cell r="H236">
            <v>0</v>
          </cell>
        </row>
        <row r="237">
          <cell r="A237">
            <v>235</v>
          </cell>
          <cell r="H237">
            <v>4549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  <cell r="H241">
            <v>4527</v>
          </cell>
        </row>
        <row r="242">
          <cell r="A242">
            <v>240</v>
          </cell>
          <cell r="H242">
            <v>0</v>
          </cell>
        </row>
        <row r="243">
          <cell r="A243">
            <v>241</v>
          </cell>
          <cell r="H243">
            <v>516</v>
          </cell>
        </row>
        <row r="244">
          <cell r="A244">
            <v>242</v>
          </cell>
          <cell r="H244">
            <v>4011</v>
          </cell>
        </row>
        <row r="245">
          <cell r="A245">
            <v>243</v>
          </cell>
          <cell r="H245">
            <v>22</v>
          </cell>
        </row>
        <row r="246">
          <cell r="A246">
            <v>244</v>
          </cell>
          <cell r="H246">
            <v>12532</v>
          </cell>
        </row>
        <row r="247">
          <cell r="A247">
            <v>245</v>
          </cell>
        </row>
        <row r="248">
          <cell r="A248">
            <v>246</v>
          </cell>
        </row>
        <row r="252">
          <cell r="H252">
            <v>-100</v>
          </cell>
        </row>
        <row r="253">
          <cell r="A253">
            <v>106</v>
          </cell>
          <cell r="H253">
            <v>14</v>
          </cell>
        </row>
        <row r="254">
          <cell r="A254">
            <v>114</v>
          </cell>
          <cell r="H254">
            <v>684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showGridLines="0" tabSelected="1" view="pageBreakPreview" zoomScale="75" zoomScaleNormal="75" zoomScaleSheetLayoutView="75" workbookViewId="0">
      <pane xSplit="1" ySplit="8" topLeftCell="B37" activePane="bottomRight" state="frozen"/>
      <selection pane="topRight" activeCell="B1" sqref="B1"/>
      <selection pane="bottomLeft" activeCell="A9" sqref="A9"/>
      <selection pane="bottomRight" activeCell="R53" sqref="R53"/>
    </sheetView>
  </sheetViews>
  <sheetFormatPr defaultRowHeight="12.75" x14ac:dyDescent="0.2"/>
  <cols>
    <col min="1" max="1" width="14.5703125" customWidth="1"/>
    <col min="2" max="2" width="11.140625" customWidth="1"/>
    <col min="3" max="3" width="10.85546875" customWidth="1"/>
    <col min="4" max="4" width="11.7109375" customWidth="1"/>
    <col min="5" max="5" width="11.42578125" customWidth="1"/>
    <col min="6" max="6" width="15" customWidth="1"/>
    <col min="7" max="7" width="13.28515625" customWidth="1"/>
    <col min="8" max="8" width="12" customWidth="1"/>
    <col min="9" max="9" width="13" customWidth="1"/>
    <col min="10" max="10" width="14.5703125" customWidth="1"/>
    <col min="11" max="11" width="11.5703125" customWidth="1"/>
    <col min="12" max="13" width="12.5703125" customWidth="1"/>
    <col min="14" max="14" width="11.28515625" customWidth="1"/>
    <col min="15" max="15" width="11.5703125" customWidth="1"/>
    <col min="16" max="16" width="11.7109375" customWidth="1"/>
    <col min="17" max="17" width="13.7109375" customWidth="1"/>
    <col min="18" max="18" width="14" customWidth="1"/>
  </cols>
  <sheetData>
    <row r="1" spans="1:23" s="63" customFormat="1" ht="18" x14ac:dyDescent="0.2">
      <c r="A1" s="61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3" s="63" customFormat="1" ht="18" customHeight="1" x14ac:dyDescent="0.2">
      <c r="R2" s="65"/>
    </row>
    <row r="3" spans="1:23" s="63" customFormat="1" ht="15.75" x14ac:dyDescent="0.25">
      <c r="A3" s="64" t="s">
        <v>27</v>
      </c>
      <c r="B3" s="8"/>
      <c r="C3" s="64"/>
      <c r="D3" s="64"/>
      <c r="E3" s="8"/>
      <c r="F3" s="8"/>
      <c r="G3" s="8"/>
      <c r="H3" s="8"/>
      <c r="I3" s="8"/>
      <c r="J3" s="8"/>
      <c r="R3" s="65"/>
    </row>
    <row r="4" spans="1:23" x14ac:dyDescent="0.2">
      <c r="J4" s="3"/>
      <c r="R4" s="5"/>
    </row>
    <row r="5" spans="1:23" ht="29.25" customHeight="1" x14ac:dyDescent="0.2">
      <c r="A5" s="51"/>
      <c r="B5" s="138" t="s">
        <v>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49"/>
      <c r="R5" s="50"/>
    </row>
    <row r="6" spans="1:23" ht="55.5" customHeight="1" x14ac:dyDescent="0.2">
      <c r="A6" s="130" t="s">
        <v>99</v>
      </c>
      <c r="B6" s="139" t="s">
        <v>3</v>
      </c>
      <c r="C6" s="141" t="s">
        <v>50</v>
      </c>
      <c r="D6" s="143" t="s">
        <v>4</v>
      </c>
      <c r="E6" s="137" t="s">
        <v>29</v>
      </c>
      <c r="F6" s="132"/>
      <c r="G6" s="132"/>
      <c r="H6" s="137" t="s">
        <v>30</v>
      </c>
      <c r="I6" s="132"/>
      <c r="J6" s="133"/>
      <c r="K6" s="134" t="s">
        <v>31</v>
      </c>
      <c r="L6" s="135"/>
      <c r="M6" s="136"/>
      <c r="N6" s="137" t="s">
        <v>32</v>
      </c>
      <c r="O6" s="132"/>
      <c r="P6" s="133"/>
      <c r="Q6" s="132" t="s">
        <v>33</v>
      </c>
      <c r="R6" s="133"/>
    </row>
    <row r="7" spans="1:23" s="2" customFormat="1" ht="42.75" customHeight="1" x14ac:dyDescent="0.2">
      <c r="A7" s="131"/>
      <c r="B7" s="140"/>
      <c r="C7" s="142"/>
      <c r="D7" s="144"/>
      <c r="E7" s="93" t="s">
        <v>3</v>
      </c>
      <c r="F7" s="94" t="s">
        <v>50</v>
      </c>
      <c r="G7" s="95" t="s">
        <v>4</v>
      </c>
      <c r="H7" s="93" t="s">
        <v>3</v>
      </c>
      <c r="I7" s="94" t="s">
        <v>50</v>
      </c>
      <c r="J7" s="94" t="s">
        <v>4</v>
      </c>
      <c r="K7" s="96" t="s">
        <v>3</v>
      </c>
      <c r="L7" s="94" t="s">
        <v>50</v>
      </c>
      <c r="M7" s="94" t="s">
        <v>4</v>
      </c>
      <c r="N7" s="96" t="s">
        <v>3</v>
      </c>
      <c r="O7" s="94" t="s">
        <v>50</v>
      </c>
      <c r="P7" s="94" t="s">
        <v>4</v>
      </c>
      <c r="Q7" s="97" t="s">
        <v>3</v>
      </c>
      <c r="R7" s="94" t="s">
        <v>50</v>
      </c>
    </row>
    <row r="8" spans="1:23" s="15" customFormat="1" ht="16.5" customHeight="1" x14ac:dyDescent="0.25">
      <c r="A8" s="27">
        <v>1</v>
      </c>
      <c r="B8" s="27">
        <f>+A8+1</f>
        <v>2</v>
      </c>
      <c r="C8" s="27">
        <f>+B8+1</f>
        <v>3</v>
      </c>
      <c r="D8" s="27">
        <f t="shared" ref="D8:R8" si="0">C8+1</f>
        <v>4</v>
      </c>
      <c r="E8" s="27">
        <f t="shared" si="0"/>
        <v>5</v>
      </c>
      <c r="F8" s="27">
        <f t="shared" si="0"/>
        <v>6</v>
      </c>
      <c r="G8" s="27">
        <f>F8+1</f>
        <v>7</v>
      </c>
      <c r="H8" s="27">
        <v>8</v>
      </c>
      <c r="I8" s="27">
        <f t="shared" si="0"/>
        <v>9</v>
      </c>
      <c r="J8" s="27">
        <f t="shared" si="0"/>
        <v>10</v>
      </c>
      <c r="K8" s="27">
        <f t="shared" si="0"/>
        <v>11</v>
      </c>
      <c r="L8" s="27">
        <f t="shared" si="0"/>
        <v>12</v>
      </c>
      <c r="M8" s="27">
        <f t="shared" si="0"/>
        <v>13</v>
      </c>
      <c r="N8" s="27">
        <f t="shared" si="0"/>
        <v>14</v>
      </c>
      <c r="O8" s="27">
        <f t="shared" si="0"/>
        <v>15</v>
      </c>
      <c r="P8" s="27">
        <f t="shared" si="0"/>
        <v>16</v>
      </c>
      <c r="Q8" s="27">
        <f t="shared" si="0"/>
        <v>17</v>
      </c>
      <c r="R8" s="27">
        <f t="shared" si="0"/>
        <v>18</v>
      </c>
    </row>
    <row r="9" spans="1:23" s="18" customFormat="1" ht="27" customHeight="1" x14ac:dyDescent="0.2">
      <c r="A9" s="24" t="s">
        <v>9</v>
      </c>
      <c r="B9" s="16">
        <f>+C9-D9</f>
        <v>-77342</v>
      </c>
      <c r="C9" s="16">
        <f t="shared" ref="C9:C48" si="1">+F9+I9+L9+O9+R9</f>
        <v>52328</v>
      </c>
      <c r="D9" s="16">
        <f t="shared" ref="D9:D48" si="2">+G9+J9+M9+P9</f>
        <v>129670</v>
      </c>
      <c r="E9" s="16">
        <f t="shared" ref="E9:E48" si="3">+F9-G9</f>
        <v>-48642</v>
      </c>
      <c r="F9" s="16">
        <v>1665</v>
      </c>
      <c r="G9" s="16">
        <v>50307</v>
      </c>
      <c r="H9" s="16">
        <f>+I9-J9</f>
        <v>-27028</v>
      </c>
      <c r="I9" s="16">
        <v>4128</v>
      </c>
      <c r="J9" s="16">
        <v>31156</v>
      </c>
      <c r="K9" s="16">
        <f>+L9-M9</f>
        <v>-31937</v>
      </c>
      <c r="L9" s="16">
        <v>16225</v>
      </c>
      <c r="M9" s="16">
        <v>48162</v>
      </c>
      <c r="N9" s="16">
        <f>+O9-P9</f>
        <v>262</v>
      </c>
      <c r="O9" s="16">
        <v>307</v>
      </c>
      <c r="P9" s="16">
        <v>45</v>
      </c>
      <c r="Q9" s="16">
        <f>+R9</f>
        <v>30003</v>
      </c>
      <c r="R9" s="16">
        <v>30003</v>
      </c>
      <c r="S9" s="17"/>
      <c r="T9" s="17"/>
      <c r="U9" s="17"/>
      <c r="V9" s="17"/>
      <c r="W9" s="17"/>
    </row>
    <row r="10" spans="1:23" s="18" customFormat="1" ht="27" customHeight="1" x14ac:dyDescent="0.2">
      <c r="A10" s="25" t="s">
        <v>10</v>
      </c>
      <c r="B10" s="19">
        <f t="shared" ref="B10:B28" si="4">+C10-D10</f>
        <v>-83101</v>
      </c>
      <c r="C10" s="19">
        <f t="shared" si="1"/>
        <v>56363</v>
      </c>
      <c r="D10" s="19">
        <f t="shared" si="2"/>
        <v>139464</v>
      </c>
      <c r="E10" s="19">
        <f t="shared" si="3"/>
        <v>-53162</v>
      </c>
      <c r="F10" s="19">
        <v>2041</v>
      </c>
      <c r="G10" s="19">
        <v>55203</v>
      </c>
      <c r="H10" s="19">
        <f t="shared" ref="H10:H28" si="5">+I10-J10</f>
        <v>-29743</v>
      </c>
      <c r="I10" s="19">
        <v>4242</v>
      </c>
      <c r="J10" s="19">
        <v>33985</v>
      </c>
      <c r="K10" s="19">
        <f t="shared" ref="K10:K28" si="6">+L10-M10</f>
        <v>-30398</v>
      </c>
      <c r="L10" s="19">
        <v>19830</v>
      </c>
      <c r="M10" s="19">
        <v>50228</v>
      </c>
      <c r="N10" s="19">
        <f t="shared" ref="N10:N28" si="7">+O10-P10</f>
        <v>256</v>
      </c>
      <c r="O10" s="19">
        <v>304</v>
      </c>
      <c r="P10" s="19">
        <v>48</v>
      </c>
      <c r="Q10" s="19">
        <f t="shared" ref="Q10:Q28" si="8">+R10</f>
        <v>29946</v>
      </c>
      <c r="R10" s="19">
        <v>29946</v>
      </c>
      <c r="S10" s="17"/>
      <c r="T10" s="17"/>
      <c r="U10" s="17"/>
      <c r="V10" s="17"/>
      <c r="W10" s="17"/>
    </row>
    <row r="11" spans="1:23" s="18" customFormat="1" ht="27" customHeight="1" x14ac:dyDescent="0.2">
      <c r="A11" s="24" t="s">
        <v>11</v>
      </c>
      <c r="B11" s="16">
        <f t="shared" si="4"/>
        <v>-88087</v>
      </c>
      <c r="C11" s="16">
        <f t="shared" si="1"/>
        <v>57091</v>
      </c>
      <c r="D11" s="16">
        <f t="shared" si="2"/>
        <v>145178</v>
      </c>
      <c r="E11" s="16">
        <f t="shared" si="3"/>
        <v>-56551</v>
      </c>
      <c r="F11" s="16">
        <v>2035</v>
      </c>
      <c r="G11" s="16">
        <v>58586</v>
      </c>
      <c r="H11" s="16">
        <f t="shared" si="5"/>
        <v>-32305</v>
      </c>
      <c r="I11" s="16">
        <v>4284</v>
      </c>
      <c r="J11" s="16">
        <v>36589</v>
      </c>
      <c r="K11" s="16">
        <f t="shared" si="6"/>
        <v>-29073</v>
      </c>
      <c r="L11" s="16">
        <v>20796</v>
      </c>
      <c r="M11" s="16">
        <v>49869</v>
      </c>
      <c r="N11" s="16">
        <f t="shared" si="7"/>
        <v>103</v>
      </c>
      <c r="O11" s="16">
        <v>237</v>
      </c>
      <c r="P11" s="16">
        <v>134</v>
      </c>
      <c r="Q11" s="16">
        <f t="shared" si="8"/>
        <v>29739</v>
      </c>
      <c r="R11" s="16">
        <v>29739</v>
      </c>
      <c r="S11" s="17"/>
      <c r="T11" s="17"/>
      <c r="U11" s="17"/>
      <c r="V11" s="17"/>
      <c r="W11" s="17"/>
    </row>
    <row r="12" spans="1:23" s="18" customFormat="1" ht="27" customHeight="1" x14ac:dyDescent="0.2">
      <c r="A12" s="25" t="s">
        <v>12</v>
      </c>
      <c r="B12" s="26">
        <f t="shared" si="4"/>
        <v>-94293</v>
      </c>
      <c r="C12" s="26">
        <f t="shared" si="1"/>
        <v>58475</v>
      </c>
      <c r="D12" s="26">
        <f t="shared" si="2"/>
        <v>152768</v>
      </c>
      <c r="E12" s="26">
        <f t="shared" si="3"/>
        <v>-61144</v>
      </c>
      <c r="F12" s="26">
        <v>2457</v>
      </c>
      <c r="G12" s="26">
        <v>63601</v>
      </c>
      <c r="H12" s="26">
        <f t="shared" si="5"/>
        <v>-36597</v>
      </c>
      <c r="I12" s="26">
        <v>4920</v>
      </c>
      <c r="J12" s="26">
        <v>41517</v>
      </c>
      <c r="K12" s="26">
        <f t="shared" si="6"/>
        <v>-23435</v>
      </c>
      <c r="L12" s="26">
        <v>23910</v>
      </c>
      <c r="M12" s="26">
        <v>47345</v>
      </c>
      <c r="N12" s="26">
        <f t="shared" si="7"/>
        <v>-83</v>
      </c>
      <c r="O12" s="26">
        <v>222</v>
      </c>
      <c r="P12" s="26">
        <v>305</v>
      </c>
      <c r="Q12" s="26">
        <f t="shared" si="8"/>
        <v>26966</v>
      </c>
      <c r="R12" s="26">
        <v>26966</v>
      </c>
      <c r="S12" s="17"/>
      <c r="T12" s="17"/>
      <c r="U12" s="17"/>
      <c r="V12" s="17"/>
      <c r="W12" s="17"/>
    </row>
    <row r="13" spans="1:23" s="18" customFormat="1" ht="27" customHeight="1" x14ac:dyDescent="0.2">
      <c r="A13" s="24" t="s">
        <v>13</v>
      </c>
      <c r="B13" s="16">
        <f t="shared" si="4"/>
        <v>-96024</v>
      </c>
      <c r="C13" s="16">
        <f t="shared" si="1"/>
        <v>62802</v>
      </c>
      <c r="D13" s="16">
        <f t="shared" si="2"/>
        <v>158826</v>
      </c>
      <c r="E13" s="16">
        <f t="shared" si="3"/>
        <v>-63032</v>
      </c>
      <c r="F13" s="16">
        <v>2605</v>
      </c>
      <c r="G13" s="16">
        <v>65637</v>
      </c>
      <c r="H13" s="16">
        <f t="shared" si="5"/>
        <v>-42426</v>
      </c>
      <c r="I13" s="16">
        <v>4956</v>
      </c>
      <c r="J13" s="16">
        <v>47382</v>
      </c>
      <c r="K13" s="16">
        <f t="shared" si="6"/>
        <v>-19998</v>
      </c>
      <c r="L13" s="16">
        <v>25530</v>
      </c>
      <c r="M13" s="16">
        <v>45528</v>
      </c>
      <c r="N13" s="16">
        <f t="shared" si="7"/>
        <v>-66</v>
      </c>
      <c r="O13" s="16">
        <v>213</v>
      </c>
      <c r="P13" s="16">
        <v>279</v>
      </c>
      <c r="Q13" s="16">
        <f t="shared" si="8"/>
        <v>29498</v>
      </c>
      <c r="R13" s="16">
        <v>29498</v>
      </c>
      <c r="S13" s="17"/>
      <c r="T13" s="17"/>
      <c r="U13" s="17"/>
      <c r="V13" s="17"/>
      <c r="W13" s="17"/>
    </row>
    <row r="14" spans="1:23" s="18" customFormat="1" ht="27" customHeight="1" x14ac:dyDescent="0.2">
      <c r="A14" s="25" t="s">
        <v>14</v>
      </c>
      <c r="B14" s="19">
        <f t="shared" si="4"/>
        <v>-97221</v>
      </c>
      <c r="C14" s="19">
        <f t="shared" si="1"/>
        <v>70179</v>
      </c>
      <c r="D14" s="19">
        <f t="shared" si="2"/>
        <v>167400</v>
      </c>
      <c r="E14" s="19">
        <f t="shared" si="3"/>
        <v>-64393</v>
      </c>
      <c r="F14" s="19">
        <v>3303</v>
      </c>
      <c r="G14" s="19">
        <v>67696</v>
      </c>
      <c r="H14" s="19">
        <f t="shared" si="5"/>
        <v>-49308</v>
      </c>
      <c r="I14" s="19">
        <v>5439</v>
      </c>
      <c r="J14" s="19">
        <v>54747</v>
      </c>
      <c r="K14" s="19">
        <f t="shared" si="6"/>
        <v>-17639</v>
      </c>
      <c r="L14" s="19">
        <v>27088</v>
      </c>
      <c r="M14" s="19">
        <v>44727</v>
      </c>
      <c r="N14" s="19">
        <f t="shared" si="7"/>
        <v>-34</v>
      </c>
      <c r="O14" s="19">
        <v>196</v>
      </c>
      <c r="P14" s="19">
        <v>230</v>
      </c>
      <c r="Q14" s="19">
        <f t="shared" si="8"/>
        <v>34153</v>
      </c>
      <c r="R14" s="19">
        <v>34153</v>
      </c>
      <c r="S14" s="17"/>
      <c r="T14" s="17"/>
      <c r="U14" s="17"/>
      <c r="V14" s="17"/>
      <c r="W14" s="17"/>
    </row>
    <row r="15" spans="1:23" s="21" customFormat="1" ht="27" customHeight="1" x14ac:dyDescent="0.2">
      <c r="A15" s="24" t="s">
        <v>15</v>
      </c>
      <c r="B15" s="16">
        <f t="shared" si="4"/>
        <v>-103113</v>
      </c>
      <c r="C15" s="16">
        <f t="shared" si="1"/>
        <v>73655</v>
      </c>
      <c r="D15" s="16">
        <f t="shared" si="2"/>
        <v>176768</v>
      </c>
      <c r="E15" s="16">
        <f t="shared" si="3"/>
        <v>-67360</v>
      </c>
      <c r="F15" s="16">
        <v>3574</v>
      </c>
      <c r="G15" s="16">
        <v>70934</v>
      </c>
      <c r="H15" s="16">
        <f t="shared" si="5"/>
        <v>-53391</v>
      </c>
      <c r="I15" s="16">
        <v>6349</v>
      </c>
      <c r="J15" s="16">
        <v>59740</v>
      </c>
      <c r="K15" s="16">
        <f t="shared" si="6"/>
        <v>-16516</v>
      </c>
      <c r="L15" s="16">
        <v>29079</v>
      </c>
      <c r="M15" s="16">
        <v>45595</v>
      </c>
      <c r="N15" s="16">
        <f t="shared" si="7"/>
        <v>8</v>
      </c>
      <c r="O15" s="16">
        <v>507</v>
      </c>
      <c r="P15" s="16">
        <v>499</v>
      </c>
      <c r="Q15" s="16">
        <f t="shared" si="8"/>
        <v>34146</v>
      </c>
      <c r="R15" s="16">
        <v>34146</v>
      </c>
      <c r="S15" s="20"/>
      <c r="T15" s="20"/>
      <c r="U15" s="20"/>
      <c r="V15" s="20"/>
      <c r="W15" s="20"/>
    </row>
    <row r="16" spans="1:23" s="18" customFormat="1" ht="27" customHeight="1" x14ac:dyDescent="0.2">
      <c r="A16" s="25" t="s">
        <v>16</v>
      </c>
      <c r="B16" s="26">
        <f t="shared" si="4"/>
        <v>-108084</v>
      </c>
      <c r="C16" s="26">
        <f t="shared" si="1"/>
        <v>77842</v>
      </c>
      <c r="D16" s="26">
        <f t="shared" si="2"/>
        <v>185926</v>
      </c>
      <c r="E16" s="26">
        <f t="shared" si="3"/>
        <v>-71455</v>
      </c>
      <c r="F16" s="26">
        <v>5330</v>
      </c>
      <c r="G16" s="26">
        <v>76785</v>
      </c>
      <c r="H16" s="26">
        <f t="shared" si="5"/>
        <v>-52893</v>
      </c>
      <c r="I16" s="26">
        <v>7420</v>
      </c>
      <c r="J16" s="26">
        <v>60313</v>
      </c>
      <c r="K16" s="26">
        <f t="shared" si="6"/>
        <v>-19686</v>
      </c>
      <c r="L16" s="26">
        <v>28700</v>
      </c>
      <c r="M16" s="26">
        <v>48386</v>
      </c>
      <c r="N16" s="26">
        <f t="shared" si="7"/>
        <v>-21</v>
      </c>
      <c r="O16" s="26">
        <v>421</v>
      </c>
      <c r="P16" s="26">
        <v>442</v>
      </c>
      <c r="Q16" s="26">
        <f t="shared" si="8"/>
        <v>35971</v>
      </c>
      <c r="R16" s="26">
        <v>35971</v>
      </c>
      <c r="S16" s="17"/>
      <c r="T16" s="17"/>
      <c r="U16" s="17"/>
      <c r="V16" s="17"/>
      <c r="W16" s="17"/>
    </row>
    <row r="17" spans="1:23" s="18" customFormat="1" ht="27" customHeight="1" x14ac:dyDescent="0.2">
      <c r="A17" s="24" t="s">
        <v>17</v>
      </c>
      <c r="B17" s="16">
        <f t="shared" si="4"/>
        <v>-111318</v>
      </c>
      <c r="C17" s="16">
        <f t="shared" si="1"/>
        <v>79213</v>
      </c>
      <c r="D17" s="16">
        <f t="shared" si="2"/>
        <v>190531</v>
      </c>
      <c r="E17" s="16">
        <f t="shared" si="3"/>
        <v>-74648</v>
      </c>
      <c r="F17" s="16">
        <v>5341</v>
      </c>
      <c r="G17" s="16">
        <v>79989</v>
      </c>
      <c r="H17" s="16">
        <f t="shared" si="5"/>
        <v>-56262</v>
      </c>
      <c r="I17" s="16">
        <v>7387</v>
      </c>
      <c r="J17" s="16">
        <v>63649</v>
      </c>
      <c r="K17" s="16">
        <f t="shared" si="6"/>
        <v>-16880</v>
      </c>
      <c r="L17" s="16">
        <v>29573</v>
      </c>
      <c r="M17" s="16">
        <v>46453</v>
      </c>
      <c r="N17" s="16">
        <f t="shared" si="7"/>
        <v>-75</v>
      </c>
      <c r="O17" s="16">
        <v>365</v>
      </c>
      <c r="P17" s="16">
        <v>440</v>
      </c>
      <c r="Q17" s="16">
        <f t="shared" si="8"/>
        <v>36547</v>
      </c>
      <c r="R17" s="16">
        <v>36547</v>
      </c>
      <c r="S17" s="17"/>
      <c r="T17" s="17"/>
      <c r="U17" s="17"/>
      <c r="V17" s="17"/>
      <c r="W17" s="17"/>
    </row>
    <row r="18" spans="1:23" s="18" customFormat="1" ht="27" customHeight="1" x14ac:dyDescent="0.2">
      <c r="A18" s="25" t="s">
        <v>18</v>
      </c>
      <c r="B18" s="19">
        <f t="shared" si="4"/>
        <v>-111584</v>
      </c>
      <c r="C18" s="19">
        <f t="shared" si="1"/>
        <v>79288</v>
      </c>
      <c r="D18" s="19">
        <f t="shared" si="2"/>
        <v>190872</v>
      </c>
      <c r="E18" s="19">
        <f t="shared" si="3"/>
        <v>-74763</v>
      </c>
      <c r="F18" s="19">
        <v>5515</v>
      </c>
      <c r="G18" s="19">
        <v>80278</v>
      </c>
      <c r="H18" s="19">
        <f t="shared" si="5"/>
        <v>-53002</v>
      </c>
      <c r="I18" s="19">
        <v>7348</v>
      </c>
      <c r="J18" s="19">
        <v>60350</v>
      </c>
      <c r="K18" s="19">
        <f t="shared" si="6"/>
        <v>-20630</v>
      </c>
      <c r="L18" s="19">
        <v>29122</v>
      </c>
      <c r="M18" s="19">
        <v>49752</v>
      </c>
      <c r="N18" s="19">
        <f t="shared" si="7"/>
        <v>-108</v>
      </c>
      <c r="O18" s="19">
        <v>384</v>
      </c>
      <c r="P18" s="19">
        <v>492</v>
      </c>
      <c r="Q18" s="19">
        <f t="shared" si="8"/>
        <v>36919</v>
      </c>
      <c r="R18" s="19">
        <v>36919</v>
      </c>
      <c r="S18" s="17"/>
      <c r="T18" s="17"/>
      <c r="U18" s="17"/>
      <c r="V18" s="17"/>
      <c r="W18" s="17"/>
    </row>
    <row r="19" spans="1:23" s="18" customFormat="1" ht="27" customHeight="1" x14ac:dyDescent="0.2">
      <c r="A19" s="24" t="s">
        <v>19</v>
      </c>
      <c r="B19" s="16">
        <f t="shared" si="4"/>
        <v>-115798</v>
      </c>
      <c r="C19" s="16">
        <f t="shared" si="1"/>
        <v>82754</v>
      </c>
      <c r="D19" s="16">
        <f t="shared" si="2"/>
        <v>198552</v>
      </c>
      <c r="E19" s="16">
        <f t="shared" si="3"/>
        <v>-78348</v>
      </c>
      <c r="F19" s="16">
        <v>6257</v>
      </c>
      <c r="G19" s="16">
        <v>84605</v>
      </c>
      <c r="H19" s="16">
        <f t="shared" si="5"/>
        <v>-53398</v>
      </c>
      <c r="I19" s="16">
        <v>8017</v>
      </c>
      <c r="J19" s="16">
        <v>61415</v>
      </c>
      <c r="K19" s="16">
        <f t="shared" si="6"/>
        <v>-22440</v>
      </c>
      <c r="L19" s="16">
        <v>29704</v>
      </c>
      <c r="M19" s="16">
        <v>52144</v>
      </c>
      <c r="N19" s="16">
        <f t="shared" si="7"/>
        <v>-26</v>
      </c>
      <c r="O19" s="16">
        <v>362</v>
      </c>
      <c r="P19" s="16">
        <v>388</v>
      </c>
      <c r="Q19" s="16">
        <f t="shared" si="8"/>
        <v>38414</v>
      </c>
      <c r="R19" s="16">
        <v>38414</v>
      </c>
      <c r="S19" s="17"/>
      <c r="T19" s="17"/>
      <c r="U19" s="17"/>
      <c r="V19" s="17"/>
      <c r="W19" s="17"/>
    </row>
    <row r="20" spans="1:23" s="18" customFormat="1" ht="27" customHeight="1" x14ac:dyDescent="0.2">
      <c r="A20" s="25" t="s">
        <v>20</v>
      </c>
      <c r="B20" s="26">
        <f t="shared" si="4"/>
        <v>-126380</v>
      </c>
      <c r="C20" s="26">
        <f t="shared" si="1"/>
        <v>89610</v>
      </c>
      <c r="D20" s="26">
        <f t="shared" si="2"/>
        <v>215990</v>
      </c>
      <c r="E20" s="26">
        <f t="shared" si="3"/>
        <v>-84621</v>
      </c>
      <c r="F20" s="26">
        <v>10933</v>
      </c>
      <c r="G20" s="26">
        <v>95554</v>
      </c>
      <c r="H20" s="26">
        <f t="shared" si="5"/>
        <v>-53896</v>
      </c>
      <c r="I20" s="26">
        <v>10515</v>
      </c>
      <c r="J20" s="26">
        <v>64411</v>
      </c>
      <c r="K20" s="26">
        <f t="shared" si="6"/>
        <v>-24645</v>
      </c>
      <c r="L20" s="26">
        <v>30910</v>
      </c>
      <c r="M20" s="26">
        <v>55555</v>
      </c>
      <c r="N20" s="26">
        <f t="shared" si="7"/>
        <v>-51</v>
      </c>
      <c r="O20" s="26">
        <v>419</v>
      </c>
      <c r="P20" s="26">
        <v>470</v>
      </c>
      <c r="Q20" s="26">
        <f t="shared" si="8"/>
        <v>36833</v>
      </c>
      <c r="R20" s="26">
        <v>36833</v>
      </c>
      <c r="S20" s="17"/>
      <c r="T20" s="17"/>
      <c r="U20" s="17"/>
      <c r="V20" s="17"/>
      <c r="W20" s="17"/>
    </row>
    <row r="21" spans="1:23" s="21" customFormat="1" ht="27" customHeight="1" x14ac:dyDescent="0.2">
      <c r="A21" s="24" t="s">
        <v>21</v>
      </c>
      <c r="B21" s="16">
        <f t="shared" si="4"/>
        <v>-131826</v>
      </c>
      <c r="C21" s="16">
        <f t="shared" si="1"/>
        <v>92719</v>
      </c>
      <c r="D21" s="16">
        <f t="shared" si="2"/>
        <v>224545</v>
      </c>
      <c r="E21" s="16">
        <f t="shared" si="3"/>
        <v>-89216</v>
      </c>
      <c r="F21" s="16">
        <v>10738</v>
      </c>
      <c r="G21" s="16">
        <v>99954</v>
      </c>
      <c r="H21" s="16">
        <f t="shared" si="5"/>
        <v>-54320</v>
      </c>
      <c r="I21" s="16">
        <v>11665</v>
      </c>
      <c r="J21" s="16">
        <v>65985</v>
      </c>
      <c r="K21" s="16">
        <f t="shared" si="6"/>
        <v>-26336</v>
      </c>
      <c r="L21" s="16">
        <v>31860</v>
      </c>
      <c r="M21" s="16">
        <v>58196</v>
      </c>
      <c r="N21" s="16">
        <f t="shared" si="7"/>
        <v>-90</v>
      </c>
      <c r="O21" s="16">
        <v>320</v>
      </c>
      <c r="P21" s="16">
        <v>410</v>
      </c>
      <c r="Q21" s="16">
        <f t="shared" si="8"/>
        <v>38136</v>
      </c>
      <c r="R21" s="16">
        <v>38136</v>
      </c>
      <c r="S21" s="20"/>
      <c r="T21" s="20"/>
      <c r="U21" s="20"/>
      <c r="V21" s="20"/>
      <c r="W21" s="20"/>
    </row>
    <row r="22" spans="1:23" s="18" customFormat="1" ht="27" customHeight="1" x14ac:dyDescent="0.2">
      <c r="A22" s="25" t="s">
        <v>22</v>
      </c>
      <c r="B22" s="19">
        <f t="shared" si="4"/>
        <v>-143259</v>
      </c>
      <c r="C22" s="19">
        <f t="shared" si="1"/>
        <v>96359</v>
      </c>
      <c r="D22" s="19">
        <f t="shared" si="2"/>
        <v>239618</v>
      </c>
      <c r="E22" s="19">
        <f t="shared" si="3"/>
        <v>-93918</v>
      </c>
      <c r="F22" s="19">
        <v>11620</v>
      </c>
      <c r="G22" s="19">
        <v>105538</v>
      </c>
      <c r="H22" s="19">
        <f t="shared" si="5"/>
        <v>-55444</v>
      </c>
      <c r="I22" s="19">
        <v>13285</v>
      </c>
      <c r="J22" s="19">
        <v>68729</v>
      </c>
      <c r="K22" s="19">
        <f t="shared" si="6"/>
        <v>-34292</v>
      </c>
      <c r="L22" s="19">
        <v>30557</v>
      </c>
      <c r="M22" s="19">
        <v>64849</v>
      </c>
      <c r="N22" s="19">
        <f t="shared" si="7"/>
        <v>-67</v>
      </c>
      <c r="O22" s="19">
        <v>435</v>
      </c>
      <c r="P22" s="19">
        <v>502</v>
      </c>
      <c r="Q22" s="19">
        <f t="shared" si="8"/>
        <v>40462</v>
      </c>
      <c r="R22" s="19">
        <v>40462</v>
      </c>
      <c r="S22" s="17"/>
      <c r="T22" s="17"/>
      <c r="U22" s="17"/>
      <c r="V22" s="17"/>
      <c r="W22" s="17"/>
    </row>
    <row r="23" spans="1:23" s="18" customFormat="1" ht="27" customHeight="1" x14ac:dyDescent="0.2">
      <c r="A23" s="24" t="s">
        <v>23</v>
      </c>
      <c r="B23" s="16">
        <f t="shared" si="4"/>
        <v>-146761</v>
      </c>
      <c r="C23" s="16">
        <f t="shared" si="1"/>
        <v>99804</v>
      </c>
      <c r="D23" s="16">
        <f t="shared" si="2"/>
        <v>246565</v>
      </c>
      <c r="E23" s="16">
        <f t="shared" si="3"/>
        <v>-97754</v>
      </c>
      <c r="F23" s="16">
        <v>12570</v>
      </c>
      <c r="G23" s="16">
        <v>110324</v>
      </c>
      <c r="H23" s="16">
        <f t="shared" si="5"/>
        <v>-51448</v>
      </c>
      <c r="I23" s="16">
        <v>14067</v>
      </c>
      <c r="J23" s="16">
        <v>65515</v>
      </c>
      <c r="K23" s="16">
        <f t="shared" si="6"/>
        <v>-38461</v>
      </c>
      <c r="L23" s="16">
        <v>31535</v>
      </c>
      <c r="M23" s="16">
        <v>69996</v>
      </c>
      <c r="N23" s="16">
        <f t="shared" si="7"/>
        <v>-232</v>
      </c>
      <c r="O23" s="16">
        <v>498</v>
      </c>
      <c r="P23" s="16">
        <v>730</v>
      </c>
      <c r="Q23" s="16">
        <f t="shared" si="8"/>
        <v>41134</v>
      </c>
      <c r="R23" s="16">
        <v>41134</v>
      </c>
      <c r="S23" s="17"/>
      <c r="T23" s="17"/>
      <c r="U23" s="17"/>
      <c r="V23" s="17"/>
      <c r="W23" s="17"/>
    </row>
    <row r="24" spans="1:23" s="18" customFormat="1" ht="27" customHeight="1" x14ac:dyDescent="0.2">
      <c r="A24" s="25" t="s">
        <v>0</v>
      </c>
      <c r="B24" s="26">
        <f t="shared" si="4"/>
        <v>-164057</v>
      </c>
      <c r="C24" s="26">
        <f t="shared" si="1"/>
        <v>106642</v>
      </c>
      <c r="D24" s="26">
        <f t="shared" si="2"/>
        <v>270699</v>
      </c>
      <c r="E24" s="26">
        <f t="shared" si="3"/>
        <v>-106788</v>
      </c>
      <c r="F24" s="26">
        <v>14492</v>
      </c>
      <c r="G24" s="26">
        <v>121280</v>
      </c>
      <c r="H24" s="26">
        <f t="shared" si="5"/>
        <v>-56344</v>
      </c>
      <c r="I24" s="26">
        <v>14943</v>
      </c>
      <c r="J24" s="26">
        <v>71287</v>
      </c>
      <c r="K24" s="26">
        <f t="shared" si="6"/>
        <v>-45408</v>
      </c>
      <c r="L24" s="26">
        <v>31643</v>
      </c>
      <c r="M24" s="26">
        <v>77051</v>
      </c>
      <c r="N24" s="26">
        <f t="shared" si="7"/>
        <v>-209</v>
      </c>
      <c r="O24" s="26">
        <v>872</v>
      </c>
      <c r="P24" s="26">
        <v>1081</v>
      </c>
      <c r="Q24" s="26">
        <f t="shared" si="8"/>
        <v>44692</v>
      </c>
      <c r="R24" s="26">
        <v>44692</v>
      </c>
      <c r="S24" s="17"/>
      <c r="T24" s="17"/>
      <c r="U24" s="17"/>
      <c r="V24" s="17"/>
      <c r="W24" s="17"/>
    </row>
    <row r="25" spans="1:23" s="18" customFormat="1" ht="27" customHeight="1" x14ac:dyDescent="0.2">
      <c r="A25" s="24" t="s">
        <v>1</v>
      </c>
      <c r="B25" s="16">
        <f t="shared" si="4"/>
        <v>-173833</v>
      </c>
      <c r="C25" s="16">
        <f t="shared" si="1"/>
        <v>111276</v>
      </c>
      <c r="D25" s="16">
        <f t="shared" si="2"/>
        <v>285109</v>
      </c>
      <c r="E25" s="16">
        <f t="shared" si="3"/>
        <v>-112179</v>
      </c>
      <c r="F25" s="16">
        <v>15437</v>
      </c>
      <c r="G25" s="16">
        <v>127616</v>
      </c>
      <c r="H25" s="16">
        <f t="shared" si="5"/>
        <v>-55277</v>
      </c>
      <c r="I25" s="16">
        <v>12871</v>
      </c>
      <c r="J25" s="16">
        <v>68148</v>
      </c>
      <c r="K25" s="16">
        <f t="shared" si="6"/>
        <v>-54572</v>
      </c>
      <c r="L25" s="16">
        <v>33407</v>
      </c>
      <c r="M25" s="16">
        <v>87979</v>
      </c>
      <c r="N25" s="16">
        <f t="shared" si="7"/>
        <v>-495</v>
      </c>
      <c r="O25" s="16">
        <v>871</v>
      </c>
      <c r="P25" s="16">
        <v>1366</v>
      </c>
      <c r="Q25" s="16">
        <f t="shared" si="8"/>
        <v>48690</v>
      </c>
      <c r="R25" s="16">
        <v>48690</v>
      </c>
      <c r="S25" s="17"/>
      <c r="T25" s="17"/>
      <c r="U25" s="17"/>
      <c r="V25" s="17"/>
      <c r="W25" s="17"/>
    </row>
    <row r="26" spans="1:23" s="18" customFormat="1" ht="27" customHeight="1" x14ac:dyDescent="0.2">
      <c r="A26" s="25" t="s">
        <v>24</v>
      </c>
      <c r="B26" s="19">
        <f t="shared" si="4"/>
        <v>-185377</v>
      </c>
      <c r="C26" s="19">
        <f t="shared" si="1"/>
        <v>116269</v>
      </c>
      <c r="D26" s="19">
        <f t="shared" si="2"/>
        <v>301646</v>
      </c>
      <c r="E26" s="19">
        <f t="shared" si="3"/>
        <v>-119283</v>
      </c>
      <c r="F26" s="19">
        <v>16840</v>
      </c>
      <c r="G26" s="19">
        <v>136123</v>
      </c>
      <c r="H26" s="19">
        <f t="shared" si="5"/>
        <v>-55436</v>
      </c>
      <c r="I26" s="19">
        <v>12977</v>
      </c>
      <c r="J26" s="19">
        <v>68413</v>
      </c>
      <c r="K26" s="19">
        <f t="shared" si="6"/>
        <v>-62541</v>
      </c>
      <c r="L26" s="19">
        <v>33185</v>
      </c>
      <c r="M26" s="19">
        <v>95726</v>
      </c>
      <c r="N26" s="19">
        <f t="shared" si="7"/>
        <v>-274</v>
      </c>
      <c r="O26" s="19">
        <v>1110</v>
      </c>
      <c r="P26" s="19">
        <v>1384</v>
      </c>
      <c r="Q26" s="19">
        <f t="shared" si="8"/>
        <v>52157</v>
      </c>
      <c r="R26" s="19">
        <v>52157</v>
      </c>
      <c r="S26" s="17"/>
      <c r="T26" s="17"/>
      <c r="U26" s="17"/>
      <c r="V26" s="17"/>
      <c r="W26" s="17"/>
    </row>
    <row r="27" spans="1:23" s="18" customFormat="1" ht="27" customHeight="1" x14ac:dyDescent="0.2">
      <c r="A27" s="24" t="s">
        <v>25</v>
      </c>
      <c r="B27" s="16">
        <f t="shared" si="4"/>
        <v>-186166</v>
      </c>
      <c r="C27" s="16">
        <f t="shared" si="1"/>
        <v>116598</v>
      </c>
      <c r="D27" s="16">
        <f t="shared" si="2"/>
        <v>302764</v>
      </c>
      <c r="E27" s="16">
        <f t="shared" si="3"/>
        <v>-115951</v>
      </c>
      <c r="F27" s="16">
        <v>19882</v>
      </c>
      <c r="G27" s="16">
        <v>135833</v>
      </c>
      <c r="H27" s="16">
        <f t="shared" si="5"/>
        <v>-55878</v>
      </c>
      <c r="I27" s="16">
        <v>11063</v>
      </c>
      <c r="J27" s="16">
        <v>66941</v>
      </c>
      <c r="K27" s="16">
        <f t="shared" si="6"/>
        <v>-65334</v>
      </c>
      <c r="L27" s="16">
        <v>33244</v>
      </c>
      <c r="M27" s="16">
        <v>98578</v>
      </c>
      <c r="N27" s="16">
        <f t="shared" si="7"/>
        <v>-634</v>
      </c>
      <c r="O27" s="16">
        <v>778</v>
      </c>
      <c r="P27" s="16">
        <v>1412</v>
      </c>
      <c r="Q27" s="16">
        <f t="shared" si="8"/>
        <v>51631</v>
      </c>
      <c r="R27" s="16">
        <v>51631</v>
      </c>
      <c r="S27" s="17"/>
      <c r="T27" s="17"/>
      <c r="U27" s="17"/>
      <c r="V27" s="17"/>
      <c r="W27" s="17"/>
    </row>
    <row r="28" spans="1:23" s="18" customFormat="1" ht="27" customHeight="1" x14ac:dyDescent="0.2">
      <c r="A28" s="25" t="s">
        <v>26</v>
      </c>
      <c r="B28" s="26">
        <f t="shared" si="4"/>
        <v>-172238</v>
      </c>
      <c r="C28" s="26">
        <f t="shared" si="1"/>
        <v>97159</v>
      </c>
      <c r="D28" s="26">
        <f t="shared" si="2"/>
        <v>269397</v>
      </c>
      <c r="E28" s="26">
        <f t="shared" si="3"/>
        <v>-99530</v>
      </c>
      <c r="F28" s="26">
        <v>17104</v>
      </c>
      <c r="G28" s="26">
        <v>116634</v>
      </c>
      <c r="H28" s="26">
        <f t="shared" si="5"/>
        <v>-47733</v>
      </c>
      <c r="I28" s="26">
        <v>7516</v>
      </c>
      <c r="J28" s="26">
        <v>55249</v>
      </c>
      <c r="K28" s="26">
        <f t="shared" si="6"/>
        <v>-67613</v>
      </c>
      <c r="L28" s="26">
        <v>26721</v>
      </c>
      <c r="M28" s="26">
        <v>94334</v>
      </c>
      <c r="N28" s="26">
        <f t="shared" si="7"/>
        <v>-1501</v>
      </c>
      <c r="O28" s="26">
        <v>1679</v>
      </c>
      <c r="P28" s="26">
        <v>3180</v>
      </c>
      <c r="Q28" s="26">
        <f t="shared" si="8"/>
        <v>44139</v>
      </c>
      <c r="R28" s="26">
        <v>44139</v>
      </c>
      <c r="S28" s="17"/>
      <c r="T28" s="17"/>
      <c r="U28" s="17"/>
      <c r="V28" s="17"/>
      <c r="W28" s="17"/>
    </row>
    <row r="29" spans="1:23" s="18" customFormat="1" ht="27" customHeight="1" x14ac:dyDescent="0.2">
      <c r="A29" s="24" t="s">
        <v>79</v>
      </c>
      <c r="B29" s="16">
        <f t="shared" ref="B29:B37" si="9">+C29-D29</f>
        <v>-162318</v>
      </c>
      <c r="C29" s="16">
        <f t="shared" si="1"/>
        <v>93666</v>
      </c>
      <c r="D29" s="16">
        <f t="shared" si="2"/>
        <v>255984</v>
      </c>
      <c r="E29" s="16">
        <f t="shared" si="3"/>
        <v>-93611</v>
      </c>
      <c r="F29" s="16">
        <v>16378</v>
      </c>
      <c r="G29" s="16">
        <v>109989</v>
      </c>
      <c r="H29" s="16">
        <f t="shared" ref="H29:H37" si="10">+I29-J29</f>
        <v>-44298</v>
      </c>
      <c r="I29" s="16">
        <v>6524</v>
      </c>
      <c r="J29" s="16">
        <v>50822</v>
      </c>
      <c r="K29" s="16">
        <f t="shared" ref="K29:K37" si="11">+L29-M29</f>
        <v>-69149</v>
      </c>
      <c r="L29" s="16">
        <v>22794</v>
      </c>
      <c r="M29" s="16">
        <v>91943</v>
      </c>
      <c r="N29" s="16">
        <f t="shared" ref="N29:N37" si="12">+O29-P29</f>
        <v>-1401</v>
      </c>
      <c r="O29" s="16">
        <v>1829</v>
      </c>
      <c r="P29" s="16">
        <v>3230</v>
      </c>
      <c r="Q29" s="16">
        <f t="shared" ref="Q29:Q37" si="13">+R29</f>
        <v>46141</v>
      </c>
      <c r="R29" s="16">
        <v>46141</v>
      </c>
      <c r="S29" s="17"/>
      <c r="T29" s="17"/>
      <c r="U29" s="17"/>
      <c r="V29" s="17"/>
      <c r="W29" s="17"/>
    </row>
    <row r="30" spans="1:23" s="18" customFormat="1" ht="27" customHeight="1" x14ac:dyDescent="0.2">
      <c r="A30" s="25" t="s">
        <v>80</v>
      </c>
      <c r="B30" s="19">
        <f t="shared" si="9"/>
        <v>-172233</v>
      </c>
      <c r="C30" s="19">
        <f t="shared" si="1"/>
        <v>98836</v>
      </c>
      <c r="D30" s="19">
        <f t="shared" si="2"/>
        <v>271069</v>
      </c>
      <c r="E30" s="19">
        <f t="shared" si="3"/>
        <v>-100284</v>
      </c>
      <c r="F30" s="19">
        <v>18119</v>
      </c>
      <c r="G30" s="19">
        <v>118403</v>
      </c>
      <c r="H30" s="19">
        <f t="shared" si="10"/>
        <v>-47378</v>
      </c>
      <c r="I30" s="19">
        <v>8095</v>
      </c>
      <c r="J30" s="19">
        <v>55473</v>
      </c>
      <c r="K30" s="19">
        <f t="shared" si="11"/>
        <v>-70469</v>
      </c>
      <c r="L30" s="19">
        <v>23448</v>
      </c>
      <c r="M30" s="19">
        <v>93917</v>
      </c>
      <c r="N30" s="19">
        <f t="shared" si="12"/>
        <v>-1754</v>
      </c>
      <c r="O30" s="19">
        <v>1522</v>
      </c>
      <c r="P30" s="19">
        <v>3276</v>
      </c>
      <c r="Q30" s="19">
        <f t="shared" si="13"/>
        <v>47652</v>
      </c>
      <c r="R30" s="19">
        <v>47652</v>
      </c>
      <c r="S30" s="17"/>
      <c r="T30" s="17"/>
      <c r="U30" s="17"/>
      <c r="V30" s="17"/>
      <c r="W30" s="17"/>
    </row>
    <row r="31" spans="1:23" s="18" customFormat="1" ht="27" customHeight="1" x14ac:dyDescent="0.2">
      <c r="A31" s="24" t="s">
        <v>81</v>
      </c>
      <c r="B31" s="16">
        <f t="shared" si="9"/>
        <v>-185674</v>
      </c>
      <c r="C31" s="16">
        <f t="shared" si="1"/>
        <v>107113</v>
      </c>
      <c r="D31" s="16">
        <f t="shared" si="2"/>
        <v>292787</v>
      </c>
      <c r="E31" s="16">
        <f t="shared" si="3"/>
        <v>-108512</v>
      </c>
      <c r="F31" s="16">
        <v>19539</v>
      </c>
      <c r="G31" s="16">
        <v>128051</v>
      </c>
      <c r="H31" s="16">
        <f t="shared" si="10"/>
        <v>-55435</v>
      </c>
      <c r="I31" s="16">
        <v>9554</v>
      </c>
      <c r="J31" s="16">
        <v>64989</v>
      </c>
      <c r="K31" s="16">
        <f t="shared" si="11"/>
        <v>-74786</v>
      </c>
      <c r="L31" s="16">
        <v>23774</v>
      </c>
      <c r="M31" s="16">
        <v>98560</v>
      </c>
      <c r="N31" s="16">
        <f t="shared" si="12"/>
        <v>-350</v>
      </c>
      <c r="O31" s="16">
        <v>837</v>
      </c>
      <c r="P31" s="16">
        <v>1187</v>
      </c>
      <c r="Q31" s="16">
        <f t="shared" si="13"/>
        <v>53409</v>
      </c>
      <c r="R31" s="16">
        <v>53409</v>
      </c>
      <c r="S31" s="17"/>
      <c r="T31" s="17"/>
      <c r="U31" s="17"/>
      <c r="V31" s="17"/>
      <c r="W31" s="17"/>
    </row>
    <row r="32" spans="1:23" s="18" customFormat="1" ht="27" customHeight="1" x14ac:dyDescent="0.2">
      <c r="A32" s="25" t="s">
        <v>82</v>
      </c>
      <c r="B32" s="26">
        <f t="shared" si="9"/>
        <v>-192535</v>
      </c>
      <c r="C32" s="26">
        <f t="shared" si="1"/>
        <v>108349</v>
      </c>
      <c r="D32" s="26">
        <f t="shared" si="2"/>
        <v>300884</v>
      </c>
      <c r="E32" s="26">
        <f t="shared" si="3"/>
        <v>-108160</v>
      </c>
      <c r="F32" s="26">
        <v>20334</v>
      </c>
      <c r="G32" s="26">
        <v>128494</v>
      </c>
      <c r="H32" s="26">
        <f t="shared" si="10"/>
        <v>-61075</v>
      </c>
      <c r="I32" s="26">
        <v>9764</v>
      </c>
      <c r="J32" s="26">
        <v>70839</v>
      </c>
      <c r="K32" s="26">
        <f t="shared" si="11"/>
        <v>-78242</v>
      </c>
      <c r="L32" s="26">
        <v>22349</v>
      </c>
      <c r="M32" s="26">
        <v>100591</v>
      </c>
      <c r="N32" s="26">
        <f t="shared" si="12"/>
        <v>-279</v>
      </c>
      <c r="O32" s="26">
        <v>681</v>
      </c>
      <c r="P32" s="26">
        <v>960</v>
      </c>
      <c r="Q32" s="26">
        <f t="shared" si="13"/>
        <v>55221</v>
      </c>
      <c r="R32" s="26">
        <v>55221</v>
      </c>
      <c r="S32" s="17"/>
      <c r="T32" s="17"/>
      <c r="U32" s="17"/>
      <c r="V32" s="17"/>
      <c r="W32" s="17"/>
    </row>
    <row r="33" spans="1:23" s="18" customFormat="1" ht="27" customHeight="1" x14ac:dyDescent="0.2">
      <c r="A33" s="24" t="s">
        <v>83</v>
      </c>
      <c r="B33" s="16">
        <f t="shared" si="9"/>
        <v>-207767</v>
      </c>
      <c r="C33" s="16">
        <f t="shared" si="1"/>
        <v>128099</v>
      </c>
      <c r="D33" s="16">
        <f t="shared" si="2"/>
        <v>335866</v>
      </c>
      <c r="E33" s="16">
        <f t="shared" si="3"/>
        <v>-121599</v>
      </c>
      <c r="F33" s="16">
        <v>28775</v>
      </c>
      <c r="G33" s="16">
        <v>150374</v>
      </c>
      <c r="H33" s="16">
        <f t="shared" si="10"/>
        <v>-72435</v>
      </c>
      <c r="I33" s="16">
        <v>12236</v>
      </c>
      <c r="J33" s="16">
        <v>84671</v>
      </c>
      <c r="K33" s="16">
        <f t="shared" si="11"/>
        <v>-76886</v>
      </c>
      <c r="L33" s="16">
        <v>20248</v>
      </c>
      <c r="M33" s="16">
        <v>97134</v>
      </c>
      <c r="N33" s="16">
        <f t="shared" si="12"/>
        <v>-227</v>
      </c>
      <c r="O33" s="16">
        <v>3460</v>
      </c>
      <c r="P33" s="16">
        <v>3687</v>
      </c>
      <c r="Q33" s="16">
        <f t="shared" si="13"/>
        <v>63380</v>
      </c>
      <c r="R33" s="16">
        <v>63380</v>
      </c>
      <c r="S33" s="17"/>
      <c r="T33" s="17"/>
      <c r="U33" s="17"/>
      <c r="V33" s="17"/>
      <c r="W33" s="17"/>
    </row>
    <row r="34" spans="1:23" s="18" customFormat="1" ht="27" customHeight="1" x14ac:dyDescent="0.2">
      <c r="A34" s="25" t="s">
        <v>84</v>
      </c>
      <c r="B34" s="19">
        <f t="shared" si="9"/>
        <v>-197543</v>
      </c>
      <c r="C34" s="19">
        <f t="shared" si="1"/>
        <v>132482</v>
      </c>
      <c r="D34" s="19">
        <f t="shared" si="2"/>
        <v>330025</v>
      </c>
      <c r="E34" s="19">
        <f t="shared" si="3"/>
        <v>-114119</v>
      </c>
      <c r="F34" s="19">
        <v>27743</v>
      </c>
      <c r="G34" s="19">
        <v>141862</v>
      </c>
      <c r="H34" s="19">
        <f t="shared" si="10"/>
        <v>-69627</v>
      </c>
      <c r="I34" s="19">
        <v>9360</v>
      </c>
      <c r="J34" s="19">
        <v>78987</v>
      </c>
      <c r="K34" s="19">
        <f t="shared" si="11"/>
        <v>-81650</v>
      </c>
      <c r="L34" s="19">
        <v>21918</v>
      </c>
      <c r="M34" s="19">
        <v>103568</v>
      </c>
      <c r="N34" s="19">
        <f t="shared" si="12"/>
        <v>-2121</v>
      </c>
      <c r="O34" s="19">
        <v>3487</v>
      </c>
      <c r="P34" s="19">
        <v>5608</v>
      </c>
      <c r="Q34" s="19">
        <f t="shared" si="13"/>
        <v>69974</v>
      </c>
      <c r="R34" s="19">
        <v>69974</v>
      </c>
      <c r="S34" s="17"/>
      <c r="T34" s="17"/>
      <c r="U34" s="17"/>
      <c r="V34" s="17"/>
      <c r="W34" s="17"/>
    </row>
    <row r="35" spans="1:23" s="18" customFormat="1" ht="27" customHeight="1" x14ac:dyDescent="0.2">
      <c r="A35" s="24" t="s">
        <v>85</v>
      </c>
      <c r="B35" s="16">
        <f t="shared" si="9"/>
        <v>-220979</v>
      </c>
      <c r="C35" s="16">
        <f t="shared" si="1"/>
        <v>134760</v>
      </c>
      <c r="D35" s="16">
        <f t="shared" si="2"/>
        <v>355739</v>
      </c>
      <c r="E35" s="16">
        <f t="shared" si="3"/>
        <v>-123928</v>
      </c>
      <c r="F35" s="16">
        <v>28252</v>
      </c>
      <c r="G35" s="16">
        <v>152180</v>
      </c>
      <c r="H35" s="16">
        <f t="shared" si="10"/>
        <v>-82418</v>
      </c>
      <c r="I35" s="16">
        <v>10017</v>
      </c>
      <c r="J35" s="16">
        <v>92435</v>
      </c>
      <c r="K35" s="16">
        <f t="shared" si="11"/>
        <v>-86432</v>
      </c>
      <c r="L35" s="16">
        <v>20425</v>
      </c>
      <c r="M35" s="16">
        <v>106857</v>
      </c>
      <c r="N35" s="16">
        <f t="shared" si="12"/>
        <v>-567</v>
      </c>
      <c r="O35" s="16">
        <v>3700</v>
      </c>
      <c r="P35" s="16">
        <v>4267</v>
      </c>
      <c r="Q35" s="16">
        <f t="shared" si="13"/>
        <v>72366</v>
      </c>
      <c r="R35" s="16">
        <v>72366</v>
      </c>
      <c r="S35" s="17"/>
      <c r="T35" s="17"/>
      <c r="U35" s="17"/>
      <c r="V35" s="17"/>
      <c r="W35" s="17"/>
    </row>
    <row r="36" spans="1:23" s="18" customFormat="1" ht="27" customHeight="1" x14ac:dyDescent="0.2">
      <c r="A36" s="25" t="s">
        <v>86</v>
      </c>
      <c r="B36" s="26">
        <f t="shared" si="9"/>
        <v>-234029</v>
      </c>
      <c r="C36" s="26">
        <f t="shared" si="1"/>
        <v>139628</v>
      </c>
      <c r="D36" s="26">
        <f t="shared" si="2"/>
        <v>373657</v>
      </c>
      <c r="E36" s="26">
        <f t="shared" si="3"/>
        <v>-128132</v>
      </c>
      <c r="F36" s="26">
        <v>33264</v>
      </c>
      <c r="G36" s="26">
        <v>161396</v>
      </c>
      <c r="H36" s="26">
        <f t="shared" si="10"/>
        <v>-84647</v>
      </c>
      <c r="I36" s="26">
        <v>11085</v>
      </c>
      <c r="J36" s="26">
        <v>95732</v>
      </c>
      <c r="K36" s="26">
        <f t="shared" si="11"/>
        <v>-89626</v>
      </c>
      <c r="L36" s="26">
        <v>22130</v>
      </c>
      <c r="M36" s="26">
        <v>111756</v>
      </c>
      <c r="N36" s="26">
        <f t="shared" si="12"/>
        <v>-1615</v>
      </c>
      <c r="O36" s="26">
        <v>3158</v>
      </c>
      <c r="P36" s="26">
        <v>4773</v>
      </c>
      <c r="Q36" s="26">
        <f t="shared" si="13"/>
        <v>69991</v>
      </c>
      <c r="R36" s="26">
        <v>69991</v>
      </c>
      <c r="S36" s="17"/>
      <c r="T36" s="17"/>
      <c r="U36" s="17"/>
      <c r="V36" s="17"/>
      <c r="W36" s="17"/>
    </row>
    <row r="37" spans="1:23" s="18" customFormat="1" ht="27" customHeight="1" x14ac:dyDescent="0.2">
      <c r="A37" s="24" t="s">
        <v>87</v>
      </c>
      <c r="B37" s="16">
        <f t="shared" si="9"/>
        <v>-238030</v>
      </c>
      <c r="C37" s="16">
        <f t="shared" si="1"/>
        <v>148005</v>
      </c>
      <c r="D37" s="16">
        <f t="shared" si="2"/>
        <v>386035</v>
      </c>
      <c r="E37" s="16">
        <f t="shared" si="3"/>
        <v>-130559</v>
      </c>
      <c r="F37" s="16">
        <v>36086</v>
      </c>
      <c r="G37" s="16">
        <v>166645</v>
      </c>
      <c r="H37" s="16">
        <f t="shared" si="10"/>
        <v>-85225</v>
      </c>
      <c r="I37" s="16">
        <v>11310</v>
      </c>
      <c r="J37" s="16">
        <v>96535</v>
      </c>
      <c r="K37" s="16">
        <f t="shared" si="11"/>
        <v>-96750</v>
      </c>
      <c r="L37" s="16">
        <v>22616</v>
      </c>
      <c r="M37" s="16">
        <v>119366</v>
      </c>
      <c r="N37" s="16">
        <f t="shared" si="12"/>
        <v>-526</v>
      </c>
      <c r="O37" s="16">
        <v>2963</v>
      </c>
      <c r="P37" s="16">
        <v>3489</v>
      </c>
      <c r="Q37" s="16">
        <f t="shared" si="13"/>
        <v>75030</v>
      </c>
      <c r="R37" s="16">
        <v>75030</v>
      </c>
      <c r="S37" s="17"/>
      <c r="T37" s="17"/>
      <c r="U37" s="17"/>
      <c r="V37" s="17"/>
      <c r="W37" s="17"/>
    </row>
    <row r="38" spans="1:23" s="18" customFormat="1" ht="27" customHeight="1" x14ac:dyDescent="0.2">
      <c r="A38" s="25" t="s">
        <v>88</v>
      </c>
      <c r="B38" s="19">
        <f t="shared" ref="B38:B44" si="14">+C38-D38</f>
        <v>-247598</v>
      </c>
      <c r="C38" s="19">
        <f t="shared" si="1"/>
        <v>149601</v>
      </c>
      <c r="D38" s="19">
        <f t="shared" si="2"/>
        <v>397199</v>
      </c>
      <c r="E38" s="19">
        <f t="shared" si="3"/>
        <v>-131404</v>
      </c>
      <c r="F38" s="19">
        <v>38268</v>
      </c>
      <c r="G38" s="19">
        <v>169672</v>
      </c>
      <c r="H38" s="19">
        <f t="shared" ref="H38:H44" si="15">+I38-J38</f>
        <v>-91634</v>
      </c>
      <c r="I38" s="19">
        <v>11161</v>
      </c>
      <c r="J38" s="19">
        <v>102795</v>
      </c>
      <c r="K38" s="19">
        <f t="shared" ref="K38:K44" si="16">+L38-M38</f>
        <v>-98390</v>
      </c>
      <c r="L38" s="19">
        <v>22128</v>
      </c>
      <c r="M38" s="19">
        <v>120518</v>
      </c>
      <c r="N38" s="19">
        <f t="shared" ref="N38:N44" si="17">+O38-P38</f>
        <v>-1507</v>
      </c>
      <c r="O38" s="19">
        <v>2707</v>
      </c>
      <c r="P38" s="19">
        <v>4214</v>
      </c>
      <c r="Q38" s="19">
        <f t="shared" ref="Q38:Q44" si="18">+R38</f>
        <v>75337</v>
      </c>
      <c r="R38" s="19">
        <v>75337</v>
      </c>
      <c r="S38" s="17"/>
      <c r="T38" s="17"/>
      <c r="U38" s="17"/>
      <c r="V38" s="17"/>
      <c r="W38" s="17"/>
    </row>
    <row r="39" spans="1:23" s="18" customFormat="1" ht="27" customHeight="1" x14ac:dyDescent="0.2">
      <c r="A39" s="24" t="s">
        <v>89</v>
      </c>
      <c r="B39" s="16">
        <f t="shared" si="14"/>
        <v>-221626</v>
      </c>
      <c r="C39" s="16">
        <f t="shared" si="1"/>
        <v>149387</v>
      </c>
      <c r="D39" s="16">
        <f t="shared" si="2"/>
        <v>371013</v>
      </c>
      <c r="E39" s="16">
        <f t="shared" si="3"/>
        <v>-115246</v>
      </c>
      <c r="F39" s="16">
        <v>38451</v>
      </c>
      <c r="G39" s="16">
        <v>153697</v>
      </c>
      <c r="H39" s="16">
        <f t="shared" si="15"/>
        <v>-88624</v>
      </c>
      <c r="I39" s="16">
        <v>8670</v>
      </c>
      <c r="J39" s="16">
        <v>97294</v>
      </c>
      <c r="K39" s="16">
        <f t="shared" si="16"/>
        <v>-90387</v>
      </c>
      <c r="L39" s="16">
        <v>23540</v>
      </c>
      <c r="M39" s="16">
        <v>113927</v>
      </c>
      <c r="N39" s="16">
        <f t="shared" si="17"/>
        <v>-1463</v>
      </c>
      <c r="O39" s="16">
        <v>4632</v>
      </c>
      <c r="P39" s="16">
        <v>6095</v>
      </c>
      <c r="Q39" s="16">
        <f t="shared" si="18"/>
        <v>74094</v>
      </c>
      <c r="R39" s="16">
        <v>74094</v>
      </c>
      <c r="S39" s="17"/>
      <c r="T39" s="17"/>
      <c r="U39" s="17"/>
      <c r="V39" s="17"/>
      <c r="W39" s="17"/>
    </row>
    <row r="40" spans="1:23" s="18" customFormat="1" ht="27" customHeight="1" x14ac:dyDescent="0.2">
      <c r="A40" s="25" t="s">
        <v>90</v>
      </c>
      <c r="B40" s="26">
        <f t="shared" si="14"/>
        <v>-221572</v>
      </c>
      <c r="C40" s="26">
        <f t="shared" si="1"/>
        <v>153232</v>
      </c>
      <c r="D40" s="26">
        <f t="shared" si="2"/>
        <v>374804</v>
      </c>
      <c r="E40" s="26">
        <f t="shared" si="3"/>
        <v>-116263</v>
      </c>
      <c r="F40" s="26">
        <v>40890</v>
      </c>
      <c r="G40" s="26">
        <v>157153</v>
      </c>
      <c r="H40" s="26">
        <f t="shared" si="15"/>
        <v>-89155</v>
      </c>
      <c r="I40" s="26">
        <v>8280</v>
      </c>
      <c r="J40" s="26">
        <v>97435</v>
      </c>
      <c r="K40" s="26">
        <f t="shared" si="16"/>
        <v>-90802</v>
      </c>
      <c r="L40" s="26">
        <v>23860</v>
      </c>
      <c r="M40" s="26">
        <v>114662</v>
      </c>
      <c r="N40" s="26">
        <f t="shared" si="17"/>
        <v>-1074</v>
      </c>
      <c r="O40" s="26">
        <v>4480</v>
      </c>
      <c r="P40" s="26">
        <v>5554</v>
      </c>
      <c r="Q40" s="26">
        <f t="shared" si="18"/>
        <v>75722</v>
      </c>
      <c r="R40" s="26">
        <v>75722</v>
      </c>
      <c r="S40" s="17"/>
      <c r="T40" s="17"/>
      <c r="U40" s="17"/>
      <c r="V40" s="17"/>
      <c r="W40" s="17"/>
    </row>
    <row r="41" spans="1:23" s="18" customFormat="1" ht="27" customHeight="1" x14ac:dyDescent="0.2">
      <c r="A41" s="24" t="s">
        <v>91</v>
      </c>
      <c r="B41" s="16">
        <f t="shared" si="14"/>
        <v>-244183</v>
      </c>
      <c r="C41" s="16">
        <f t="shared" si="1"/>
        <v>152669</v>
      </c>
      <c r="D41" s="16">
        <f t="shared" si="2"/>
        <v>396852</v>
      </c>
      <c r="E41" s="16">
        <f t="shared" si="3"/>
        <v>-125885</v>
      </c>
      <c r="F41" s="16">
        <v>42359</v>
      </c>
      <c r="G41" s="16">
        <v>168244</v>
      </c>
      <c r="H41" s="16">
        <f t="shared" si="15"/>
        <v>-99084</v>
      </c>
      <c r="I41" s="16">
        <v>9254</v>
      </c>
      <c r="J41" s="16">
        <v>108338</v>
      </c>
      <c r="K41" s="16">
        <f t="shared" si="16"/>
        <v>-93524</v>
      </c>
      <c r="L41" s="16">
        <v>22146</v>
      </c>
      <c r="M41" s="16">
        <v>115670</v>
      </c>
      <c r="N41" s="16">
        <f t="shared" si="17"/>
        <v>-434</v>
      </c>
      <c r="O41" s="16">
        <v>4166</v>
      </c>
      <c r="P41" s="16">
        <v>4600</v>
      </c>
      <c r="Q41" s="16">
        <f t="shared" si="18"/>
        <v>74744</v>
      </c>
      <c r="R41" s="16">
        <v>74744</v>
      </c>
      <c r="S41" s="17"/>
      <c r="T41" s="17"/>
      <c r="U41" s="17"/>
      <c r="V41" s="17"/>
      <c r="W41" s="17"/>
    </row>
    <row r="42" spans="1:23" s="18" customFormat="1" ht="27" customHeight="1" x14ac:dyDescent="0.2">
      <c r="A42" s="25" t="s">
        <v>92</v>
      </c>
      <c r="B42" s="19">
        <f t="shared" si="14"/>
        <v>-238940</v>
      </c>
      <c r="C42" s="19">
        <f t="shared" si="1"/>
        <v>159099</v>
      </c>
      <c r="D42" s="19">
        <f t="shared" si="2"/>
        <v>398039</v>
      </c>
      <c r="E42" s="19">
        <f t="shared" si="3"/>
        <v>-123593</v>
      </c>
      <c r="F42" s="19">
        <v>41783</v>
      </c>
      <c r="G42" s="19">
        <v>165376</v>
      </c>
      <c r="H42" s="19">
        <f t="shared" si="15"/>
        <v>-104084</v>
      </c>
      <c r="I42" s="19">
        <v>8753</v>
      </c>
      <c r="J42" s="19">
        <v>112837</v>
      </c>
      <c r="K42" s="19">
        <f t="shared" si="16"/>
        <v>-90856</v>
      </c>
      <c r="L42" s="19">
        <v>24224</v>
      </c>
      <c r="M42" s="19">
        <v>115080</v>
      </c>
      <c r="N42" s="19">
        <f t="shared" si="17"/>
        <v>-1029</v>
      </c>
      <c r="O42" s="19">
        <v>3717</v>
      </c>
      <c r="P42" s="19">
        <v>4746</v>
      </c>
      <c r="Q42" s="19">
        <f t="shared" si="18"/>
        <v>80622</v>
      </c>
      <c r="R42" s="19">
        <v>80622</v>
      </c>
      <c r="S42" s="17"/>
      <c r="T42" s="17"/>
      <c r="U42" s="17"/>
      <c r="V42" s="17"/>
      <c r="W42" s="17"/>
    </row>
    <row r="43" spans="1:23" s="18" customFormat="1" ht="27" customHeight="1" x14ac:dyDescent="0.2">
      <c r="A43" s="24" t="s">
        <v>93</v>
      </c>
      <c r="B43" s="16">
        <f t="shared" si="14"/>
        <v>-250529</v>
      </c>
      <c r="C43" s="16">
        <f t="shared" si="1"/>
        <v>164508</v>
      </c>
      <c r="D43" s="16">
        <f t="shared" si="2"/>
        <v>415037</v>
      </c>
      <c r="E43" s="16">
        <f t="shared" si="3"/>
        <v>-129506</v>
      </c>
      <c r="F43" s="16">
        <v>43325</v>
      </c>
      <c r="G43" s="16">
        <v>172831</v>
      </c>
      <c r="H43" s="16">
        <f t="shared" si="15"/>
        <v>-112271</v>
      </c>
      <c r="I43" s="16">
        <v>9637</v>
      </c>
      <c r="J43" s="16">
        <v>121908</v>
      </c>
      <c r="K43" s="16">
        <f t="shared" si="16"/>
        <v>-89924</v>
      </c>
      <c r="L43" s="16">
        <v>25591</v>
      </c>
      <c r="M43" s="16">
        <v>115515</v>
      </c>
      <c r="N43" s="16">
        <f t="shared" si="17"/>
        <v>-537</v>
      </c>
      <c r="O43" s="16">
        <v>4246</v>
      </c>
      <c r="P43" s="16">
        <v>4783</v>
      </c>
      <c r="Q43" s="16">
        <f t="shared" si="18"/>
        <v>81709</v>
      </c>
      <c r="R43" s="16">
        <v>81709</v>
      </c>
      <c r="S43" s="17"/>
      <c r="T43" s="17"/>
      <c r="U43" s="17"/>
      <c r="V43" s="17"/>
      <c r="W43" s="17"/>
    </row>
    <row r="44" spans="1:23" s="18" customFormat="1" ht="27" customHeight="1" x14ac:dyDescent="0.2">
      <c r="A44" s="25" t="s">
        <v>94</v>
      </c>
      <c r="B44" s="26">
        <f t="shared" si="14"/>
        <v>-259795</v>
      </c>
      <c r="C44" s="26">
        <f t="shared" si="1"/>
        <v>166687</v>
      </c>
      <c r="D44" s="26">
        <f t="shared" si="2"/>
        <v>426482</v>
      </c>
      <c r="E44" s="26">
        <f t="shared" si="3"/>
        <v>-134763</v>
      </c>
      <c r="F44" s="26">
        <v>43495</v>
      </c>
      <c r="G44" s="26">
        <v>178258</v>
      </c>
      <c r="H44" s="26">
        <f t="shared" si="15"/>
        <v>-118817</v>
      </c>
      <c r="I44" s="26">
        <v>10031</v>
      </c>
      <c r="J44" s="26">
        <v>128848</v>
      </c>
      <c r="K44" s="26">
        <f t="shared" si="16"/>
        <v>-88081</v>
      </c>
      <c r="L44" s="26">
        <v>25942</v>
      </c>
      <c r="M44" s="26">
        <v>114023</v>
      </c>
      <c r="N44" s="26">
        <f t="shared" si="17"/>
        <v>-711</v>
      </c>
      <c r="O44" s="26">
        <v>4642</v>
      </c>
      <c r="P44" s="26">
        <v>5353</v>
      </c>
      <c r="Q44" s="26">
        <f t="shared" si="18"/>
        <v>82577</v>
      </c>
      <c r="R44" s="26">
        <v>82577</v>
      </c>
      <c r="S44" s="17"/>
      <c r="T44" s="17"/>
      <c r="U44" s="17"/>
      <c r="V44" s="17"/>
      <c r="W44" s="17"/>
    </row>
    <row r="45" spans="1:23" s="18" customFormat="1" ht="27" customHeight="1" x14ac:dyDescent="0.2">
      <c r="A45" s="24" t="s">
        <v>95</v>
      </c>
      <c r="B45" s="16">
        <f t="shared" ref="B45:B52" si="19">+C45-D45</f>
        <v>-253397</v>
      </c>
      <c r="C45" s="16">
        <f t="shared" si="1"/>
        <v>168149</v>
      </c>
      <c r="D45" s="16">
        <f t="shared" si="2"/>
        <v>421546</v>
      </c>
      <c r="E45" s="16">
        <f t="shared" si="3"/>
        <v>-132242</v>
      </c>
      <c r="F45" s="16">
        <v>42494</v>
      </c>
      <c r="G45" s="16">
        <v>174736</v>
      </c>
      <c r="H45" s="16">
        <f t="shared" ref="H45:H52" si="20">+I45-J45</f>
        <v>-116161</v>
      </c>
      <c r="I45" s="16">
        <v>11488</v>
      </c>
      <c r="J45" s="16">
        <v>127649</v>
      </c>
      <c r="K45" s="16">
        <f t="shared" ref="K45:K52" si="21">+L45-M45</f>
        <v>-89168</v>
      </c>
      <c r="L45" s="16">
        <v>25015</v>
      </c>
      <c r="M45" s="16">
        <v>114183</v>
      </c>
      <c r="N45" s="16">
        <f t="shared" ref="N45:N52" si="22">+O45-P45</f>
        <v>-762</v>
      </c>
      <c r="O45" s="16">
        <v>4216</v>
      </c>
      <c r="P45" s="16">
        <v>4978</v>
      </c>
      <c r="Q45" s="16">
        <f t="shared" ref="Q45:Q52" si="23">+R45</f>
        <v>84936</v>
      </c>
      <c r="R45" s="16">
        <v>84936</v>
      </c>
      <c r="S45" s="17"/>
      <c r="T45" s="17"/>
      <c r="U45" s="17"/>
      <c r="V45" s="17"/>
      <c r="W45" s="17"/>
    </row>
    <row r="46" spans="1:23" s="18" customFormat="1" ht="27" customHeight="1" x14ac:dyDescent="0.2">
      <c r="A46" s="25" t="s">
        <v>96</v>
      </c>
      <c r="B46" s="19">
        <f t="shared" si="19"/>
        <v>-248632</v>
      </c>
      <c r="C46" s="19">
        <f t="shared" si="1"/>
        <v>160869</v>
      </c>
      <c r="D46" s="19">
        <f t="shared" si="2"/>
        <v>409501</v>
      </c>
      <c r="E46" s="19">
        <f t="shared" si="3"/>
        <v>-129868</v>
      </c>
      <c r="F46" s="19">
        <v>38858</v>
      </c>
      <c r="G46" s="19">
        <v>168726</v>
      </c>
      <c r="H46" s="19">
        <f t="shared" si="20"/>
        <v>-110576</v>
      </c>
      <c r="I46" s="19">
        <v>11126</v>
      </c>
      <c r="J46" s="19">
        <v>121702</v>
      </c>
      <c r="K46" s="19">
        <f t="shared" si="21"/>
        <v>-89014</v>
      </c>
      <c r="L46" s="19">
        <v>25173</v>
      </c>
      <c r="M46" s="19">
        <v>114187</v>
      </c>
      <c r="N46" s="19">
        <f t="shared" si="22"/>
        <v>-1104</v>
      </c>
      <c r="O46" s="19">
        <v>3782</v>
      </c>
      <c r="P46" s="19">
        <v>4886</v>
      </c>
      <c r="Q46" s="19">
        <f t="shared" si="23"/>
        <v>81930</v>
      </c>
      <c r="R46" s="19">
        <v>81930</v>
      </c>
      <c r="S46" s="17"/>
      <c r="T46" s="17"/>
      <c r="U46" s="17"/>
      <c r="V46" s="17"/>
      <c r="W46" s="17"/>
    </row>
    <row r="47" spans="1:23" s="18" customFormat="1" ht="27" customHeight="1" x14ac:dyDescent="0.2">
      <c r="A47" s="24" t="s">
        <v>97</v>
      </c>
      <c r="B47" s="16">
        <f t="shared" si="19"/>
        <v>-261986</v>
      </c>
      <c r="C47" s="16">
        <f t="shared" si="1"/>
        <v>163374</v>
      </c>
      <c r="D47" s="16">
        <f t="shared" si="2"/>
        <v>425360</v>
      </c>
      <c r="E47" s="16">
        <f t="shared" si="3"/>
        <v>-138819</v>
      </c>
      <c r="F47" s="16">
        <v>41337</v>
      </c>
      <c r="G47" s="16">
        <v>180156</v>
      </c>
      <c r="H47" s="16">
        <f t="shared" si="20"/>
        <v>-111301</v>
      </c>
      <c r="I47" s="16">
        <v>11944</v>
      </c>
      <c r="J47" s="16">
        <v>123245</v>
      </c>
      <c r="K47" s="16">
        <f t="shared" si="21"/>
        <v>-90320</v>
      </c>
      <c r="L47" s="16">
        <v>27133</v>
      </c>
      <c r="M47" s="16">
        <v>117453</v>
      </c>
      <c r="N47" s="16">
        <f t="shared" si="22"/>
        <v>-691</v>
      </c>
      <c r="O47" s="16">
        <v>3815</v>
      </c>
      <c r="P47" s="16">
        <v>4506</v>
      </c>
      <c r="Q47" s="16">
        <f t="shared" si="23"/>
        <v>79145</v>
      </c>
      <c r="R47" s="16">
        <v>79145</v>
      </c>
      <c r="S47" s="17"/>
      <c r="T47" s="17"/>
      <c r="U47" s="17"/>
      <c r="V47" s="17"/>
      <c r="W47" s="17"/>
    </row>
    <row r="48" spans="1:23" s="18" customFormat="1" ht="27" customHeight="1" x14ac:dyDescent="0.2">
      <c r="A48" s="25" t="s">
        <v>98</v>
      </c>
      <c r="B48" s="26">
        <f t="shared" si="19"/>
        <v>-273451</v>
      </c>
      <c r="C48" s="26">
        <f t="shared" si="1"/>
        <v>159171</v>
      </c>
      <c r="D48" s="26">
        <f t="shared" si="2"/>
        <v>432622</v>
      </c>
      <c r="E48" s="26">
        <f t="shared" si="3"/>
        <v>-145589</v>
      </c>
      <c r="F48" s="26">
        <v>40081</v>
      </c>
      <c r="G48" s="26">
        <v>185670</v>
      </c>
      <c r="H48" s="26">
        <f t="shared" si="20"/>
        <v>-114824</v>
      </c>
      <c r="I48" s="26">
        <v>11895</v>
      </c>
      <c r="J48" s="26">
        <v>126719</v>
      </c>
      <c r="K48" s="26">
        <f t="shared" si="21"/>
        <v>-89783</v>
      </c>
      <c r="L48" s="26">
        <v>26030</v>
      </c>
      <c r="M48" s="26">
        <v>115813</v>
      </c>
      <c r="N48" s="26">
        <f t="shared" si="22"/>
        <v>-399</v>
      </c>
      <c r="O48" s="26">
        <v>4021</v>
      </c>
      <c r="P48" s="26">
        <v>4420</v>
      </c>
      <c r="Q48" s="26">
        <f t="shared" si="23"/>
        <v>77144</v>
      </c>
      <c r="R48" s="26">
        <v>77144</v>
      </c>
      <c r="S48" s="17"/>
      <c r="T48" s="17"/>
      <c r="U48" s="17"/>
      <c r="V48" s="17"/>
      <c r="W48" s="17"/>
    </row>
    <row r="49" spans="1:23" s="18" customFormat="1" ht="27" customHeight="1" x14ac:dyDescent="0.2">
      <c r="A49" s="24" t="s">
        <v>105</v>
      </c>
      <c r="B49" s="16">
        <f t="shared" si="19"/>
        <v>-275683</v>
      </c>
      <c r="C49" s="16">
        <f t="shared" ref="C49:C52" si="24">+F49+I49+L49+O49+R49</f>
        <v>158596</v>
      </c>
      <c r="D49" s="16">
        <f t="shared" ref="D49:D52" si="25">+G49+J49+M49+P49</f>
        <v>434279</v>
      </c>
      <c r="E49" s="16">
        <f t="shared" ref="E49:E52" si="26">+F49-G49</f>
        <v>-148001</v>
      </c>
      <c r="F49" s="16">
        <v>39979</v>
      </c>
      <c r="G49" s="16">
        <v>187980</v>
      </c>
      <c r="H49" s="16">
        <f t="shared" si="20"/>
        <v>-115305</v>
      </c>
      <c r="I49" s="16">
        <v>13163</v>
      </c>
      <c r="J49" s="16">
        <v>128468</v>
      </c>
      <c r="K49" s="16">
        <f t="shared" si="21"/>
        <v>-86447</v>
      </c>
      <c r="L49" s="16">
        <v>27087</v>
      </c>
      <c r="M49" s="16">
        <v>113534</v>
      </c>
      <c r="N49" s="16">
        <f t="shared" si="22"/>
        <v>-746</v>
      </c>
      <c r="O49" s="16">
        <v>3551</v>
      </c>
      <c r="P49" s="16">
        <v>4297</v>
      </c>
      <c r="Q49" s="16">
        <f t="shared" si="23"/>
        <v>74816</v>
      </c>
      <c r="R49" s="16">
        <v>74816</v>
      </c>
      <c r="S49" s="17"/>
      <c r="T49" s="17"/>
      <c r="U49" s="17"/>
      <c r="V49" s="17"/>
      <c r="W49" s="17"/>
    </row>
    <row r="50" spans="1:23" s="18" customFormat="1" ht="27" customHeight="1" x14ac:dyDescent="0.2">
      <c r="A50" s="25" t="s">
        <v>106</v>
      </c>
      <c r="B50" s="19">
        <f t="shared" si="19"/>
        <v>0</v>
      </c>
      <c r="C50" s="19">
        <f t="shared" si="24"/>
        <v>0</v>
      </c>
      <c r="D50" s="19">
        <f t="shared" si="25"/>
        <v>0</v>
      </c>
      <c r="E50" s="19">
        <f t="shared" si="26"/>
        <v>0</v>
      </c>
      <c r="F50" s="19">
        <v>0</v>
      </c>
      <c r="G50" s="19">
        <v>0</v>
      </c>
      <c r="H50" s="19">
        <f t="shared" si="20"/>
        <v>0</v>
      </c>
      <c r="I50" s="19">
        <v>0</v>
      </c>
      <c r="J50" s="19">
        <v>0</v>
      </c>
      <c r="K50" s="19">
        <f t="shared" si="21"/>
        <v>0</v>
      </c>
      <c r="L50" s="19">
        <v>0</v>
      </c>
      <c r="M50" s="19">
        <v>0</v>
      </c>
      <c r="N50" s="19">
        <f t="shared" si="22"/>
        <v>0</v>
      </c>
      <c r="O50" s="19">
        <v>0</v>
      </c>
      <c r="P50" s="19">
        <v>0</v>
      </c>
      <c r="Q50" s="19">
        <f t="shared" si="23"/>
        <v>0</v>
      </c>
      <c r="R50" s="19">
        <v>0</v>
      </c>
      <c r="S50" s="17"/>
      <c r="T50" s="17"/>
      <c r="U50" s="17"/>
      <c r="V50" s="17"/>
      <c r="W50" s="17"/>
    </row>
    <row r="51" spans="1:23" s="18" customFormat="1" ht="27" customHeight="1" x14ac:dyDescent="0.2">
      <c r="A51" s="24" t="s">
        <v>107</v>
      </c>
      <c r="B51" s="16">
        <f t="shared" si="19"/>
        <v>0</v>
      </c>
      <c r="C51" s="16">
        <f t="shared" si="24"/>
        <v>0</v>
      </c>
      <c r="D51" s="16">
        <f t="shared" si="25"/>
        <v>0</v>
      </c>
      <c r="E51" s="16">
        <f t="shared" si="26"/>
        <v>0</v>
      </c>
      <c r="F51" s="16">
        <v>0</v>
      </c>
      <c r="G51" s="16">
        <v>0</v>
      </c>
      <c r="H51" s="16">
        <f t="shared" si="20"/>
        <v>0</v>
      </c>
      <c r="I51" s="16">
        <v>0</v>
      </c>
      <c r="J51" s="16">
        <v>0</v>
      </c>
      <c r="K51" s="16">
        <f t="shared" si="21"/>
        <v>0</v>
      </c>
      <c r="L51" s="16">
        <v>0</v>
      </c>
      <c r="M51" s="16">
        <v>0</v>
      </c>
      <c r="N51" s="16">
        <f t="shared" si="22"/>
        <v>0</v>
      </c>
      <c r="O51" s="16">
        <v>0</v>
      </c>
      <c r="P51" s="16">
        <v>0</v>
      </c>
      <c r="Q51" s="16">
        <f t="shared" si="23"/>
        <v>0</v>
      </c>
      <c r="R51" s="16">
        <v>0</v>
      </c>
      <c r="S51" s="17"/>
      <c r="T51" s="17"/>
      <c r="U51" s="17"/>
      <c r="V51" s="17"/>
      <c r="W51" s="17"/>
    </row>
    <row r="52" spans="1:23" s="18" customFormat="1" ht="27" customHeight="1" x14ac:dyDescent="0.2">
      <c r="A52" s="25" t="s">
        <v>108</v>
      </c>
      <c r="B52" s="26">
        <f t="shared" si="19"/>
        <v>0</v>
      </c>
      <c r="C52" s="26">
        <f t="shared" si="24"/>
        <v>0</v>
      </c>
      <c r="D52" s="26">
        <f t="shared" si="25"/>
        <v>0</v>
      </c>
      <c r="E52" s="26">
        <f t="shared" si="26"/>
        <v>0</v>
      </c>
      <c r="F52" s="26">
        <v>0</v>
      </c>
      <c r="G52" s="26">
        <v>0</v>
      </c>
      <c r="H52" s="26">
        <f t="shared" si="20"/>
        <v>0</v>
      </c>
      <c r="I52" s="26">
        <v>0</v>
      </c>
      <c r="J52" s="26">
        <v>0</v>
      </c>
      <c r="K52" s="26">
        <f t="shared" si="21"/>
        <v>0</v>
      </c>
      <c r="L52" s="26">
        <v>0</v>
      </c>
      <c r="M52" s="26">
        <v>0</v>
      </c>
      <c r="N52" s="26">
        <f t="shared" si="22"/>
        <v>0</v>
      </c>
      <c r="O52" s="26">
        <v>0</v>
      </c>
      <c r="P52" s="26">
        <v>0</v>
      </c>
      <c r="Q52" s="26">
        <f t="shared" si="23"/>
        <v>0</v>
      </c>
      <c r="R52" s="26">
        <v>0</v>
      </c>
      <c r="S52" s="17"/>
      <c r="T52" s="17"/>
      <c r="U52" s="17"/>
      <c r="V52" s="17"/>
      <c r="W52" s="17"/>
    </row>
    <row r="53" spans="1:23" s="18" customFormat="1" ht="21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s="23" customFormat="1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23" customFormat="1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23" customFormat="1" ht="14.25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23" customFormat="1" ht="14.25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23" customFormat="1" ht="14.25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23" customFormat="1" ht="14.25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23" customFormat="1" ht="14.25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</sheetData>
  <mergeCells count="10">
    <mergeCell ref="A6:A7"/>
    <mergeCell ref="Q6:R6"/>
    <mergeCell ref="K6:M6"/>
    <mergeCell ref="H6:J6"/>
    <mergeCell ref="B5:P5"/>
    <mergeCell ref="B6:B7"/>
    <mergeCell ref="C6:C7"/>
    <mergeCell ref="D6:D7"/>
    <mergeCell ref="E6:G6"/>
    <mergeCell ref="N6:P6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4" fitToHeight="5" orientation="landscape" r:id="rId1"/>
  <headerFooter alignWithMargins="0"/>
  <rowBreaks count="1" manualBreakCount="1">
    <brk id="32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4"/>
  <sheetViews>
    <sheetView showGridLines="0" view="pageBreakPreview" zoomScale="75" zoomScaleNormal="75" zoomScaleSheetLayoutView="75" workbookViewId="0">
      <pane xSplit="1" ySplit="10" topLeftCell="B29" activePane="bottomRight" state="frozen"/>
      <selection pane="topRight" activeCell="B1" sqref="B1"/>
      <selection pane="bottomLeft" activeCell="A11" sqref="A11"/>
      <selection pane="bottomRight" activeCell="M56" sqref="M56"/>
    </sheetView>
  </sheetViews>
  <sheetFormatPr defaultRowHeight="12.75" x14ac:dyDescent="0.2"/>
  <cols>
    <col min="1" max="1" width="14" customWidth="1"/>
    <col min="2" max="2" width="14.7109375" customWidth="1"/>
    <col min="3" max="3" width="12.28515625" customWidth="1"/>
    <col min="4" max="4" width="16.140625" customWidth="1"/>
    <col min="5" max="5" width="22.28515625" customWidth="1"/>
    <col min="6" max="6" width="20.42578125" customWidth="1"/>
    <col min="7" max="7" width="16.7109375" customWidth="1"/>
    <col min="8" max="8" width="13.42578125" customWidth="1"/>
    <col min="9" max="9" width="16.28515625" customWidth="1"/>
    <col min="10" max="10" width="20.5703125" customWidth="1"/>
    <col min="11" max="11" width="20" customWidth="1"/>
    <col min="12" max="12" width="17.140625" customWidth="1"/>
    <col min="13" max="13" width="12" customWidth="1"/>
    <col min="14" max="14" width="15" customWidth="1"/>
    <col min="15" max="15" width="16.42578125" customWidth="1"/>
  </cols>
  <sheetData>
    <row r="1" spans="1:41" s="8" customFormat="1" ht="18" x14ac:dyDescent="0.2">
      <c r="A1" s="61" t="s">
        <v>100</v>
      </c>
      <c r="B1" s="7"/>
    </row>
    <row r="3" spans="1:41" ht="15.75" x14ac:dyDescent="0.25">
      <c r="A3" s="6" t="s">
        <v>75</v>
      </c>
    </row>
    <row r="5" spans="1:41" s="15" customFormat="1" ht="21.75" customHeight="1" x14ac:dyDescent="0.25">
      <c r="A5" s="83"/>
      <c r="B5" s="138" t="s">
        <v>59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234"/>
    </row>
    <row r="6" spans="1:41" s="15" customFormat="1" ht="22.5" customHeight="1" x14ac:dyDescent="0.25">
      <c r="A6" s="81"/>
      <c r="B6" s="146" t="s">
        <v>53</v>
      </c>
      <c r="C6" s="147"/>
      <c r="D6" s="147"/>
      <c r="E6" s="147"/>
      <c r="F6" s="147"/>
      <c r="G6" s="147"/>
      <c r="H6" s="237"/>
      <c r="I6" s="237"/>
      <c r="J6" s="237"/>
      <c r="K6" s="237"/>
      <c r="L6" s="238"/>
      <c r="M6" s="147" t="s">
        <v>58</v>
      </c>
      <c r="N6" s="147"/>
      <c r="O6" s="239"/>
    </row>
    <row r="7" spans="1:41" s="53" customFormat="1" ht="18.75" customHeight="1" x14ac:dyDescent="0.25">
      <c r="A7" s="68"/>
      <c r="B7" s="153" t="s">
        <v>3</v>
      </c>
      <c r="C7" s="155" t="s">
        <v>50</v>
      </c>
      <c r="D7" s="156"/>
      <c r="E7" s="156"/>
      <c r="F7" s="156"/>
      <c r="G7" s="157"/>
      <c r="H7" s="227" t="s">
        <v>4</v>
      </c>
      <c r="I7" s="227"/>
      <c r="J7" s="227"/>
      <c r="K7" s="227"/>
      <c r="L7" s="228"/>
      <c r="M7" s="224" t="s">
        <v>3</v>
      </c>
      <c r="N7" s="109"/>
      <c r="O7" s="110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s="53" customFormat="1" ht="40.5" customHeight="1" x14ac:dyDescent="0.25">
      <c r="A8" s="82" t="s">
        <v>99</v>
      </c>
      <c r="B8" s="153"/>
      <c r="C8" s="116" t="s">
        <v>35</v>
      </c>
      <c r="D8" s="222" t="s">
        <v>48</v>
      </c>
      <c r="E8" s="222" t="s">
        <v>46</v>
      </c>
      <c r="F8" s="222" t="s">
        <v>47</v>
      </c>
      <c r="G8" s="235" t="s">
        <v>49</v>
      </c>
      <c r="H8" s="120" t="s">
        <v>35</v>
      </c>
      <c r="I8" s="222" t="s">
        <v>48</v>
      </c>
      <c r="J8" s="222" t="s">
        <v>54</v>
      </c>
      <c r="K8" s="222" t="s">
        <v>55</v>
      </c>
      <c r="L8" s="222" t="s">
        <v>56</v>
      </c>
      <c r="M8" s="224"/>
      <c r="N8" s="112" t="s">
        <v>50</v>
      </c>
      <c r="O8" s="112" t="s">
        <v>4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53" customFormat="1" ht="26.25" customHeight="1" x14ac:dyDescent="0.25">
      <c r="A9" s="69"/>
      <c r="B9" s="98"/>
      <c r="C9" s="113"/>
      <c r="D9" s="223"/>
      <c r="E9" s="223"/>
      <c r="F9" s="223"/>
      <c r="G9" s="236"/>
      <c r="H9" s="104"/>
      <c r="I9" s="223"/>
      <c r="J9" s="223"/>
      <c r="K9" s="223"/>
      <c r="L9" s="223"/>
      <c r="M9" s="100"/>
      <c r="N9" s="114"/>
      <c r="O9" s="1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</row>
    <row r="10" spans="1:41" s="15" customFormat="1" ht="21" customHeight="1" x14ac:dyDescent="0.25">
      <c r="A10" s="27"/>
      <c r="B10" s="27">
        <v>23</v>
      </c>
      <c r="C10" s="27">
        <f t="shared" ref="C10:O10" si="0">B10+1</f>
        <v>24</v>
      </c>
      <c r="D10" s="27">
        <f t="shared" si="0"/>
        <v>25</v>
      </c>
      <c r="E10" s="27">
        <f t="shared" si="0"/>
        <v>26</v>
      </c>
      <c r="F10" s="27">
        <f t="shared" si="0"/>
        <v>27</v>
      </c>
      <c r="G10" s="27">
        <f t="shared" si="0"/>
        <v>28</v>
      </c>
      <c r="H10" s="27">
        <f t="shared" si="0"/>
        <v>29</v>
      </c>
      <c r="I10" s="27">
        <f t="shared" si="0"/>
        <v>30</v>
      </c>
      <c r="J10" s="27">
        <f t="shared" si="0"/>
        <v>31</v>
      </c>
      <c r="K10" s="27">
        <f t="shared" si="0"/>
        <v>32</v>
      </c>
      <c r="L10" s="27">
        <f t="shared" si="0"/>
        <v>33</v>
      </c>
      <c r="M10" s="27">
        <f t="shared" si="0"/>
        <v>34</v>
      </c>
      <c r="N10" s="27">
        <f t="shared" si="0"/>
        <v>35</v>
      </c>
      <c r="O10" s="27">
        <f t="shared" si="0"/>
        <v>36</v>
      </c>
      <c r="P10" s="16"/>
    </row>
    <row r="11" spans="1:41" s="18" customFormat="1" ht="21" customHeight="1" x14ac:dyDescent="0.2">
      <c r="A11" s="24" t="s">
        <v>9</v>
      </c>
      <c r="B11" s="16">
        <f t="shared" ref="B11:B30" si="1">+C11-H11</f>
        <v>-17201</v>
      </c>
      <c r="C11" s="16">
        <f t="shared" ref="C11:C30" si="2">+E11+F11+G11+D11</f>
        <v>4744</v>
      </c>
      <c r="D11" s="16">
        <v>4013</v>
      </c>
      <c r="E11" s="16">
        <v>187</v>
      </c>
      <c r="F11" s="16">
        <v>543</v>
      </c>
      <c r="G11" s="16">
        <v>1</v>
      </c>
      <c r="H11" s="16">
        <f t="shared" ref="H11:H30" si="3">+J11+K11+L11+I11</f>
        <v>21945</v>
      </c>
      <c r="I11" s="16">
        <v>5914</v>
      </c>
      <c r="J11" s="16">
        <v>15795</v>
      </c>
      <c r="K11" s="16">
        <v>0</v>
      </c>
      <c r="L11" s="16">
        <v>236</v>
      </c>
      <c r="M11" s="16">
        <f t="shared" ref="M11:M30" si="4">+N11-O11</f>
        <v>262</v>
      </c>
      <c r="N11" s="16">
        <v>307</v>
      </c>
      <c r="O11" s="16">
        <v>45</v>
      </c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41" s="18" customFormat="1" ht="21" customHeight="1" x14ac:dyDescent="0.2">
      <c r="A12" s="25" t="s">
        <v>10</v>
      </c>
      <c r="B12" s="19">
        <f t="shared" si="1"/>
        <v>-17351</v>
      </c>
      <c r="C12" s="19">
        <f t="shared" si="2"/>
        <v>5794</v>
      </c>
      <c r="D12" s="19">
        <v>4917</v>
      </c>
      <c r="E12" s="19">
        <v>115</v>
      </c>
      <c r="F12" s="19">
        <v>758</v>
      </c>
      <c r="G12" s="19">
        <v>4</v>
      </c>
      <c r="H12" s="19">
        <f t="shared" si="3"/>
        <v>23145</v>
      </c>
      <c r="I12" s="19">
        <v>6645</v>
      </c>
      <c r="J12" s="19">
        <v>16236</v>
      </c>
      <c r="K12" s="19">
        <v>0</v>
      </c>
      <c r="L12" s="19">
        <v>264</v>
      </c>
      <c r="M12" s="19">
        <f t="shared" si="4"/>
        <v>256</v>
      </c>
      <c r="N12" s="19">
        <v>304</v>
      </c>
      <c r="O12" s="19">
        <v>48</v>
      </c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41" s="18" customFormat="1" ht="21" customHeight="1" x14ac:dyDescent="0.2">
      <c r="A13" s="24" t="s">
        <v>11</v>
      </c>
      <c r="B13" s="16">
        <f t="shared" si="1"/>
        <v>-17424</v>
      </c>
      <c r="C13" s="16">
        <f t="shared" si="2"/>
        <v>5722</v>
      </c>
      <c r="D13" s="16">
        <v>4730</v>
      </c>
      <c r="E13" s="16">
        <v>187</v>
      </c>
      <c r="F13" s="16">
        <v>801</v>
      </c>
      <c r="G13" s="16">
        <v>4</v>
      </c>
      <c r="H13" s="16">
        <f t="shared" si="3"/>
        <v>23146</v>
      </c>
      <c r="I13" s="16">
        <v>6643</v>
      </c>
      <c r="J13" s="16">
        <v>16147</v>
      </c>
      <c r="K13" s="16">
        <v>0</v>
      </c>
      <c r="L13" s="16">
        <v>356</v>
      </c>
      <c r="M13" s="16">
        <f t="shared" si="4"/>
        <v>103</v>
      </c>
      <c r="N13" s="16">
        <v>237</v>
      </c>
      <c r="O13" s="16">
        <v>134</v>
      </c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41" s="18" customFormat="1" ht="21" customHeight="1" x14ac:dyDescent="0.2">
      <c r="A14" s="25" t="s">
        <v>12</v>
      </c>
      <c r="B14" s="26">
        <f t="shared" si="1"/>
        <v>-16448</v>
      </c>
      <c r="C14" s="26">
        <f t="shared" si="2"/>
        <v>5479</v>
      </c>
      <c r="D14" s="26">
        <v>4530</v>
      </c>
      <c r="E14" s="26">
        <v>115</v>
      </c>
      <c r="F14" s="26">
        <v>833</v>
      </c>
      <c r="G14" s="26">
        <v>1</v>
      </c>
      <c r="H14" s="26">
        <f t="shared" si="3"/>
        <v>21927</v>
      </c>
      <c r="I14" s="26">
        <v>6787</v>
      </c>
      <c r="J14" s="26">
        <v>14735</v>
      </c>
      <c r="K14" s="26">
        <v>0</v>
      </c>
      <c r="L14" s="26">
        <v>405</v>
      </c>
      <c r="M14" s="26">
        <f t="shared" si="4"/>
        <v>-83</v>
      </c>
      <c r="N14" s="26">
        <v>222</v>
      </c>
      <c r="O14" s="26">
        <v>305</v>
      </c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41" s="18" customFormat="1" ht="21" customHeight="1" x14ac:dyDescent="0.2">
      <c r="A15" s="24" t="s">
        <v>13</v>
      </c>
      <c r="B15" s="16">
        <f t="shared" si="1"/>
        <v>-16130</v>
      </c>
      <c r="C15" s="16">
        <f t="shared" si="2"/>
        <v>6144</v>
      </c>
      <c r="D15" s="16">
        <v>5042</v>
      </c>
      <c r="E15" s="16">
        <v>131</v>
      </c>
      <c r="F15" s="16">
        <v>970</v>
      </c>
      <c r="G15" s="16">
        <v>1</v>
      </c>
      <c r="H15" s="16">
        <f t="shared" si="3"/>
        <v>22274</v>
      </c>
      <c r="I15" s="16">
        <v>7043</v>
      </c>
      <c r="J15" s="16">
        <v>14658</v>
      </c>
      <c r="K15" s="16">
        <v>0</v>
      </c>
      <c r="L15" s="16">
        <v>573</v>
      </c>
      <c r="M15" s="16">
        <f t="shared" si="4"/>
        <v>-66</v>
      </c>
      <c r="N15" s="16">
        <v>213</v>
      </c>
      <c r="O15" s="16">
        <v>279</v>
      </c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41" s="18" customFormat="1" ht="21" customHeight="1" x14ac:dyDescent="0.2">
      <c r="A16" s="25" t="s">
        <v>14</v>
      </c>
      <c r="B16" s="19">
        <f t="shared" si="1"/>
        <v>-16269</v>
      </c>
      <c r="C16" s="19">
        <f t="shared" si="2"/>
        <v>6408</v>
      </c>
      <c r="D16" s="19">
        <v>5284</v>
      </c>
      <c r="E16" s="19">
        <v>156</v>
      </c>
      <c r="F16" s="19">
        <v>967</v>
      </c>
      <c r="G16" s="19">
        <v>1</v>
      </c>
      <c r="H16" s="19">
        <f t="shared" si="3"/>
        <v>22677</v>
      </c>
      <c r="I16" s="19">
        <v>7227</v>
      </c>
      <c r="J16" s="19">
        <v>14895</v>
      </c>
      <c r="K16" s="19">
        <v>0</v>
      </c>
      <c r="L16" s="19">
        <v>555</v>
      </c>
      <c r="M16" s="19">
        <f t="shared" si="4"/>
        <v>-34</v>
      </c>
      <c r="N16" s="19">
        <v>196</v>
      </c>
      <c r="O16" s="19">
        <v>230</v>
      </c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1" customFormat="1" ht="21" customHeight="1" x14ac:dyDescent="0.2">
      <c r="A17" s="24" t="s">
        <v>15</v>
      </c>
      <c r="B17" s="16">
        <f t="shared" si="1"/>
        <v>-16546</v>
      </c>
      <c r="C17" s="16">
        <f t="shared" si="2"/>
        <v>7232</v>
      </c>
      <c r="D17" s="16">
        <v>5639</v>
      </c>
      <c r="E17" s="16">
        <v>166</v>
      </c>
      <c r="F17" s="16">
        <v>1425</v>
      </c>
      <c r="G17" s="16">
        <v>2</v>
      </c>
      <c r="H17" s="16">
        <f t="shared" si="3"/>
        <v>23778</v>
      </c>
      <c r="I17" s="16">
        <v>7563</v>
      </c>
      <c r="J17" s="16">
        <v>15558</v>
      </c>
      <c r="K17" s="16">
        <v>0</v>
      </c>
      <c r="L17" s="16">
        <v>657</v>
      </c>
      <c r="M17" s="16">
        <f t="shared" si="4"/>
        <v>-70</v>
      </c>
      <c r="N17" s="16">
        <v>209</v>
      </c>
      <c r="O17" s="16">
        <v>279</v>
      </c>
      <c r="P17" s="16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18" customFormat="1" ht="21" customHeight="1" x14ac:dyDescent="0.2">
      <c r="A18" s="25" t="s">
        <v>16</v>
      </c>
      <c r="B18" s="26">
        <f t="shared" si="1"/>
        <v>-17739</v>
      </c>
      <c r="C18" s="26">
        <f t="shared" si="2"/>
        <v>7445</v>
      </c>
      <c r="D18" s="26">
        <v>5999</v>
      </c>
      <c r="E18" s="26">
        <v>124</v>
      </c>
      <c r="F18" s="26">
        <v>1316</v>
      </c>
      <c r="G18" s="26">
        <v>6</v>
      </c>
      <c r="H18" s="26">
        <f t="shared" si="3"/>
        <v>25184</v>
      </c>
      <c r="I18" s="26">
        <v>8422</v>
      </c>
      <c r="J18" s="26">
        <v>15948</v>
      </c>
      <c r="K18" s="26">
        <v>0</v>
      </c>
      <c r="L18" s="26">
        <v>814</v>
      </c>
      <c r="M18" s="26">
        <f t="shared" si="4"/>
        <v>-127</v>
      </c>
      <c r="N18" s="26">
        <v>154</v>
      </c>
      <c r="O18" s="26">
        <v>281</v>
      </c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18" customFormat="1" ht="21" customHeight="1" x14ac:dyDescent="0.2">
      <c r="A19" s="24" t="s">
        <v>17</v>
      </c>
      <c r="B19" s="16">
        <f t="shared" si="1"/>
        <v>-17130</v>
      </c>
      <c r="C19" s="16">
        <f t="shared" si="2"/>
        <v>7985</v>
      </c>
      <c r="D19" s="16">
        <v>6407</v>
      </c>
      <c r="E19" s="16">
        <v>137</v>
      </c>
      <c r="F19" s="16">
        <v>1435</v>
      </c>
      <c r="G19" s="16">
        <v>6</v>
      </c>
      <c r="H19" s="16">
        <f t="shared" si="3"/>
        <v>25115</v>
      </c>
      <c r="I19" s="16">
        <v>8177</v>
      </c>
      <c r="J19" s="16">
        <v>16115</v>
      </c>
      <c r="K19" s="16">
        <v>0</v>
      </c>
      <c r="L19" s="16">
        <v>823</v>
      </c>
      <c r="M19" s="16">
        <f t="shared" si="4"/>
        <v>-107</v>
      </c>
      <c r="N19" s="16">
        <v>137</v>
      </c>
      <c r="O19" s="16">
        <v>244</v>
      </c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18" customFormat="1" ht="21" customHeight="1" x14ac:dyDescent="0.2">
      <c r="A20" s="25" t="s">
        <v>18</v>
      </c>
      <c r="B20" s="19">
        <f t="shared" si="1"/>
        <v>-17544</v>
      </c>
      <c r="C20" s="19">
        <f t="shared" si="2"/>
        <v>8895</v>
      </c>
      <c r="D20" s="19">
        <v>7313</v>
      </c>
      <c r="E20" s="19">
        <v>167</v>
      </c>
      <c r="F20" s="19">
        <v>1409</v>
      </c>
      <c r="G20" s="19">
        <v>6</v>
      </c>
      <c r="H20" s="19">
        <f t="shared" si="3"/>
        <v>26439</v>
      </c>
      <c r="I20" s="19">
        <v>9217</v>
      </c>
      <c r="J20" s="19">
        <v>16364</v>
      </c>
      <c r="K20" s="19">
        <v>0</v>
      </c>
      <c r="L20" s="19">
        <v>858</v>
      </c>
      <c r="M20" s="19">
        <f t="shared" si="4"/>
        <v>-90</v>
      </c>
      <c r="N20" s="19">
        <v>142</v>
      </c>
      <c r="O20" s="19">
        <v>232</v>
      </c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18" customFormat="1" ht="21" customHeight="1" x14ac:dyDescent="0.2">
      <c r="A21" s="24" t="s">
        <v>19</v>
      </c>
      <c r="B21" s="16">
        <f t="shared" si="1"/>
        <v>-18201</v>
      </c>
      <c r="C21" s="16">
        <f t="shared" si="2"/>
        <v>8929</v>
      </c>
      <c r="D21" s="16">
        <v>7318</v>
      </c>
      <c r="E21" s="16">
        <v>160</v>
      </c>
      <c r="F21" s="16">
        <v>1445</v>
      </c>
      <c r="G21" s="16">
        <v>6</v>
      </c>
      <c r="H21" s="16">
        <f t="shared" si="3"/>
        <v>27130</v>
      </c>
      <c r="I21" s="16">
        <v>8799</v>
      </c>
      <c r="J21" s="16">
        <v>17381</v>
      </c>
      <c r="K21" s="16">
        <v>0</v>
      </c>
      <c r="L21" s="16">
        <v>950</v>
      </c>
      <c r="M21" s="16">
        <f t="shared" si="4"/>
        <v>-71</v>
      </c>
      <c r="N21" s="16">
        <v>146</v>
      </c>
      <c r="O21" s="16">
        <v>217</v>
      </c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18" customFormat="1" ht="21" customHeight="1" x14ac:dyDescent="0.2">
      <c r="A22" s="25" t="s">
        <v>20</v>
      </c>
      <c r="B22" s="26">
        <f t="shared" si="1"/>
        <v>-20823</v>
      </c>
      <c r="C22" s="26">
        <f t="shared" si="2"/>
        <v>9199</v>
      </c>
      <c r="D22" s="26">
        <v>7522</v>
      </c>
      <c r="E22" s="26">
        <v>193</v>
      </c>
      <c r="F22" s="26">
        <v>1479</v>
      </c>
      <c r="G22" s="26">
        <v>5</v>
      </c>
      <c r="H22" s="26">
        <f t="shared" si="3"/>
        <v>30022</v>
      </c>
      <c r="I22" s="26">
        <v>9704</v>
      </c>
      <c r="J22" s="26">
        <v>19146</v>
      </c>
      <c r="K22" s="26">
        <v>0</v>
      </c>
      <c r="L22" s="26">
        <v>1172</v>
      </c>
      <c r="M22" s="26">
        <f t="shared" si="4"/>
        <v>-165</v>
      </c>
      <c r="N22" s="26">
        <v>121</v>
      </c>
      <c r="O22" s="26">
        <v>286</v>
      </c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1" customFormat="1" ht="21" customHeight="1" x14ac:dyDescent="0.2">
      <c r="A23" s="24" t="s">
        <v>21</v>
      </c>
      <c r="B23" s="16">
        <f t="shared" si="1"/>
        <v>-20867</v>
      </c>
      <c r="C23" s="16">
        <f t="shared" si="2"/>
        <v>10378</v>
      </c>
      <c r="D23" s="16">
        <v>8581</v>
      </c>
      <c r="E23" s="16">
        <v>220</v>
      </c>
      <c r="F23" s="16">
        <v>1572</v>
      </c>
      <c r="G23" s="16">
        <v>5</v>
      </c>
      <c r="H23" s="16">
        <f t="shared" si="3"/>
        <v>31245</v>
      </c>
      <c r="I23" s="16">
        <v>9922</v>
      </c>
      <c r="J23" s="16">
        <v>20298</v>
      </c>
      <c r="K23" s="16">
        <v>0</v>
      </c>
      <c r="L23" s="16">
        <v>1025</v>
      </c>
      <c r="M23" s="16">
        <f t="shared" si="4"/>
        <v>-140</v>
      </c>
      <c r="N23" s="16">
        <v>97</v>
      </c>
      <c r="O23" s="16">
        <v>237</v>
      </c>
      <c r="P23" s="16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21" customHeight="1" x14ac:dyDescent="0.2">
      <c r="A24" s="25" t="s">
        <v>22</v>
      </c>
      <c r="B24" s="19">
        <f t="shared" si="1"/>
        <v>-22199</v>
      </c>
      <c r="C24" s="19">
        <f t="shared" si="2"/>
        <v>11335</v>
      </c>
      <c r="D24" s="19">
        <v>9290</v>
      </c>
      <c r="E24" s="19">
        <v>269</v>
      </c>
      <c r="F24" s="19">
        <v>1770</v>
      </c>
      <c r="G24" s="19">
        <v>6</v>
      </c>
      <c r="H24" s="19">
        <f t="shared" si="3"/>
        <v>33534</v>
      </c>
      <c r="I24" s="19">
        <v>11038</v>
      </c>
      <c r="J24" s="19">
        <v>21365</v>
      </c>
      <c r="K24" s="19">
        <v>0</v>
      </c>
      <c r="L24" s="19">
        <v>1131</v>
      </c>
      <c r="M24" s="19">
        <f t="shared" si="4"/>
        <v>-171</v>
      </c>
      <c r="N24" s="19">
        <v>116</v>
      </c>
      <c r="O24" s="19">
        <v>287</v>
      </c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18" customFormat="1" ht="21" customHeight="1" x14ac:dyDescent="0.2">
      <c r="A25" s="24" t="s">
        <v>23</v>
      </c>
      <c r="B25" s="16">
        <f t="shared" si="1"/>
        <v>-22909</v>
      </c>
      <c r="C25" s="16">
        <f t="shared" si="2"/>
        <v>11907</v>
      </c>
      <c r="D25" s="16">
        <v>9882</v>
      </c>
      <c r="E25" s="16">
        <v>289</v>
      </c>
      <c r="F25" s="16">
        <v>1731</v>
      </c>
      <c r="G25" s="16">
        <v>5</v>
      </c>
      <c r="H25" s="16">
        <f t="shared" si="3"/>
        <v>34816</v>
      </c>
      <c r="I25" s="16">
        <v>10761</v>
      </c>
      <c r="J25" s="16">
        <v>22761</v>
      </c>
      <c r="K25" s="16">
        <v>0</v>
      </c>
      <c r="L25" s="16">
        <v>1294</v>
      </c>
      <c r="M25" s="16">
        <f t="shared" si="4"/>
        <v>-184</v>
      </c>
      <c r="N25" s="16">
        <v>106</v>
      </c>
      <c r="O25" s="16">
        <v>290</v>
      </c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18" customFormat="1" ht="21" customHeight="1" x14ac:dyDescent="0.2">
      <c r="A26" s="25" t="s">
        <v>0</v>
      </c>
      <c r="B26" s="26">
        <f t="shared" si="1"/>
        <v>-25239</v>
      </c>
      <c r="C26" s="26">
        <f t="shared" si="2"/>
        <v>11899</v>
      </c>
      <c r="D26" s="26">
        <v>9621</v>
      </c>
      <c r="E26" s="26">
        <v>255</v>
      </c>
      <c r="F26" s="26">
        <v>2018</v>
      </c>
      <c r="G26" s="26">
        <v>5</v>
      </c>
      <c r="H26" s="26">
        <f t="shared" si="3"/>
        <v>37138</v>
      </c>
      <c r="I26" s="26">
        <v>11304</v>
      </c>
      <c r="J26" s="26">
        <v>24621</v>
      </c>
      <c r="K26" s="26">
        <v>0</v>
      </c>
      <c r="L26" s="26">
        <v>1213</v>
      </c>
      <c r="M26" s="26">
        <f t="shared" si="4"/>
        <v>-204</v>
      </c>
      <c r="N26" s="26">
        <v>177</v>
      </c>
      <c r="O26" s="26">
        <v>381</v>
      </c>
      <c r="P26" s="16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18" customFormat="1" ht="21" customHeight="1" x14ac:dyDescent="0.2">
      <c r="A27" s="24" t="s">
        <v>1</v>
      </c>
      <c r="B27" s="16">
        <f t="shared" si="1"/>
        <v>-27822</v>
      </c>
      <c r="C27" s="16">
        <f t="shared" si="2"/>
        <v>12774</v>
      </c>
      <c r="D27" s="16">
        <v>10264</v>
      </c>
      <c r="E27" s="16">
        <v>281</v>
      </c>
      <c r="F27" s="16">
        <v>2224</v>
      </c>
      <c r="G27" s="16">
        <v>5</v>
      </c>
      <c r="H27" s="16">
        <f t="shared" si="3"/>
        <v>40596</v>
      </c>
      <c r="I27" s="16">
        <v>12251</v>
      </c>
      <c r="J27" s="16">
        <v>26844</v>
      </c>
      <c r="K27" s="16">
        <v>0</v>
      </c>
      <c r="L27" s="16">
        <v>1501</v>
      </c>
      <c r="M27" s="16">
        <f t="shared" si="4"/>
        <v>-307</v>
      </c>
      <c r="N27" s="16">
        <v>197</v>
      </c>
      <c r="O27" s="16">
        <v>504</v>
      </c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18" customFormat="1" ht="21" customHeight="1" x14ac:dyDescent="0.2">
      <c r="A28" s="25" t="s">
        <v>24</v>
      </c>
      <c r="B28" s="19">
        <f t="shared" si="1"/>
        <v>-29463</v>
      </c>
      <c r="C28" s="19">
        <f t="shared" si="2"/>
        <v>14266</v>
      </c>
      <c r="D28" s="19">
        <v>11476</v>
      </c>
      <c r="E28" s="19">
        <v>337</v>
      </c>
      <c r="F28" s="19">
        <v>2448</v>
      </c>
      <c r="G28" s="19">
        <v>5</v>
      </c>
      <c r="H28" s="19">
        <f t="shared" si="3"/>
        <v>43729</v>
      </c>
      <c r="I28" s="19">
        <v>13147</v>
      </c>
      <c r="J28" s="19">
        <v>28869</v>
      </c>
      <c r="K28" s="19">
        <v>0</v>
      </c>
      <c r="L28" s="19">
        <v>1713</v>
      </c>
      <c r="M28" s="19">
        <f t="shared" si="4"/>
        <v>-323</v>
      </c>
      <c r="N28" s="19">
        <v>246</v>
      </c>
      <c r="O28" s="19">
        <v>569</v>
      </c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18" customFormat="1" ht="21" customHeight="1" x14ac:dyDescent="0.2">
      <c r="A29" s="24" t="s">
        <v>25</v>
      </c>
      <c r="B29" s="16">
        <f t="shared" si="1"/>
        <v>-30317</v>
      </c>
      <c r="C29" s="16">
        <f t="shared" si="2"/>
        <v>14912</v>
      </c>
      <c r="D29" s="16">
        <v>11040</v>
      </c>
      <c r="E29" s="16">
        <v>374</v>
      </c>
      <c r="F29" s="16">
        <v>3489</v>
      </c>
      <c r="G29" s="16">
        <v>9</v>
      </c>
      <c r="H29" s="16">
        <f t="shared" si="3"/>
        <v>45229</v>
      </c>
      <c r="I29" s="16">
        <v>12888</v>
      </c>
      <c r="J29" s="16">
        <v>30631</v>
      </c>
      <c r="K29" s="16">
        <v>0</v>
      </c>
      <c r="L29" s="16">
        <v>1710</v>
      </c>
      <c r="M29" s="16">
        <f t="shared" si="4"/>
        <v>-234</v>
      </c>
      <c r="N29" s="16">
        <v>233</v>
      </c>
      <c r="O29" s="16">
        <v>467</v>
      </c>
      <c r="P29" s="16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18" customFormat="1" ht="21" customHeight="1" x14ac:dyDescent="0.2">
      <c r="A30" s="25" t="s">
        <v>26</v>
      </c>
      <c r="B30" s="26">
        <f t="shared" si="1"/>
        <v>-31417</v>
      </c>
      <c r="C30" s="26">
        <f t="shared" si="2"/>
        <v>12674</v>
      </c>
      <c r="D30" s="26">
        <v>8717</v>
      </c>
      <c r="E30" s="26">
        <v>344</v>
      </c>
      <c r="F30" s="26">
        <v>3607</v>
      </c>
      <c r="G30" s="26">
        <v>6</v>
      </c>
      <c r="H30" s="26">
        <f t="shared" si="3"/>
        <v>44091</v>
      </c>
      <c r="I30" s="26">
        <v>11560</v>
      </c>
      <c r="J30" s="26">
        <v>30880</v>
      </c>
      <c r="K30" s="26">
        <v>0</v>
      </c>
      <c r="L30" s="26">
        <v>1651</v>
      </c>
      <c r="M30" s="26">
        <f t="shared" si="4"/>
        <v>-183</v>
      </c>
      <c r="N30" s="26">
        <v>433</v>
      </c>
      <c r="O30" s="26">
        <v>616</v>
      </c>
      <c r="P30" s="16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s="18" customFormat="1" ht="21" customHeight="1" x14ac:dyDescent="0.2">
      <c r="A31" s="24" t="s">
        <v>79</v>
      </c>
      <c r="B31" s="16">
        <f t="shared" ref="B31:B39" si="5">+C31-H31</f>
        <v>-29966</v>
      </c>
      <c r="C31" s="16">
        <f t="shared" ref="C31:C39" si="6">+E31+F31+G31+D31</f>
        <v>12539</v>
      </c>
      <c r="D31" s="16">
        <v>8499</v>
      </c>
      <c r="E31" s="16">
        <v>339</v>
      </c>
      <c r="F31" s="16">
        <v>3695</v>
      </c>
      <c r="G31" s="16">
        <v>6</v>
      </c>
      <c r="H31" s="16">
        <f t="shared" ref="H31:H39" si="7">+J31+K31+L31+I31</f>
        <v>42505</v>
      </c>
      <c r="I31" s="16">
        <v>10645</v>
      </c>
      <c r="J31" s="16">
        <v>30266</v>
      </c>
      <c r="K31" s="16">
        <v>0</v>
      </c>
      <c r="L31" s="16">
        <v>1594</v>
      </c>
      <c r="M31" s="16">
        <f t="shared" ref="M31:M39" si="8">+N31-O31</f>
        <v>-821</v>
      </c>
      <c r="N31" s="16">
        <v>454</v>
      </c>
      <c r="O31" s="16">
        <v>1275</v>
      </c>
      <c r="P31" s="16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s="18" customFormat="1" ht="21" customHeight="1" x14ac:dyDescent="0.2">
      <c r="A32" s="25" t="s">
        <v>80</v>
      </c>
      <c r="B32" s="19">
        <f t="shared" si="5"/>
        <v>-30858</v>
      </c>
      <c r="C32" s="19">
        <f t="shared" si="6"/>
        <v>12830</v>
      </c>
      <c r="D32" s="19">
        <v>8354</v>
      </c>
      <c r="E32" s="19">
        <v>333</v>
      </c>
      <c r="F32" s="19">
        <v>4137</v>
      </c>
      <c r="G32" s="19">
        <v>6</v>
      </c>
      <c r="H32" s="19">
        <f t="shared" si="7"/>
        <v>43688</v>
      </c>
      <c r="I32" s="19">
        <v>11067</v>
      </c>
      <c r="J32" s="19">
        <v>30841</v>
      </c>
      <c r="K32" s="19">
        <v>0</v>
      </c>
      <c r="L32" s="19">
        <v>1780</v>
      </c>
      <c r="M32" s="19">
        <f t="shared" si="8"/>
        <v>-1361</v>
      </c>
      <c r="N32" s="19">
        <v>762</v>
      </c>
      <c r="O32" s="19">
        <v>2123</v>
      </c>
      <c r="P32" s="16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18" customFormat="1" ht="21" customHeight="1" x14ac:dyDescent="0.2">
      <c r="A33" s="24" t="s">
        <v>81</v>
      </c>
      <c r="B33" s="16">
        <f t="shared" si="5"/>
        <v>-30868</v>
      </c>
      <c r="C33" s="16">
        <f t="shared" si="6"/>
        <v>13560</v>
      </c>
      <c r="D33" s="16">
        <v>8471</v>
      </c>
      <c r="E33" s="16">
        <v>342</v>
      </c>
      <c r="F33" s="16">
        <v>4742</v>
      </c>
      <c r="G33" s="16">
        <v>5</v>
      </c>
      <c r="H33" s="16">
        <f t="shared" si="7"/>
        <v>44428</v>
      </c>
      <c r="I33" s="16">
        <v>11025</v>
      </c>
      <c r="J33" s="16">
        <v>31662</v>
      </c>
      <c r="K33" s="16">
        <v>0</v>
      </c>
      <c r="L33" s="16">
        <v>1741</v>
      </c>
      <c r="M33" s="16">
        <f t="shared" si="8"/>
        <v>-185</v>
      </c>
      <c r="N33" s="16">
        <v>322</v>
      </c>
      <c r="O33" s="16">
        <v>507</v>
      </c>
      <c r="P33" s="16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s="18" customFormat="1" ht="21" customHeight="1" x14ac:dyDescent="0.2">
      <c r="A34" s="25" t="s">
        <v>82</v>
      </c>
      <c r="B34" s="26">
        <f t="shared" si="5"/>
        <v>-32721</v>
      </c>
      <c r="C34" s="26">
        <f t="shared" si="6"/>
        <v>13519</v>
      </c>
      <c r="D34" s="26">
        <v>8099</v>
      </c>
      <c r="E34" s="26">
        <v>337</v>
      </c>
      <c r="F34" s="26">
        <v>5083</v>
      </c>
      <c r="G34" s="26">
        <v>0</v>
      </c>
      <c r="H34" s="26">
        <f t="shared" si="7"/>
        <v>46240</v>
      </c>
      <c r="I34" s="26">
        <v>11546</v>
      </c>
      <c r="J34" s="26">
        <v>32793</v>
      </c>
      <c r="K34" s="26">
        <v>0</v>
      </c>
      <c r="L34" s="26">
        <v>1901</v>
      </c>
      <c r="M34" s="26">
        <f t="shared" si="8"/>
        <v>-185</v>
      </c>
      <c r="N34" s="26">
        <v>222</v>
      </c>
      <c r="O34" s="26">
        <v>407</v>
      </c>
      <c r="P34" s="16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s="18" customFormat="1" ht="21" customHeight="1" x14ac:dyDescent="0.2">
      <c r="A35" s="24" t="s">
        <v>83</v>
      </c>
      <c r="B35" s="16">
        <f t="shared" si="5"/>
        <v>-28400</v>
      </c>
      <c r="C35" s="16">
        <f t="shared" si="6"/>
        <v>10656</v>
      </c>
      <c r="D35" s="16">
        <v>7169</v>
      </c>
      <c r="E35" s="16">
        <v>587</v>
      </c>
      <c r="F35" s="16">
        <v>2383</v>
      </c>
      <c r="G35" s="16">
        <v>517</v>
      </c>
      <c r="H35" s="16">
        <f t="shared" si="7"/>
        <v>39056</v>
      </c>
      <c r="I35" s="16">
        <v>9275</v>
      </c>
      <c r="J35" s="16">
        <v>29265</v>
      </c>
      <c r="K35" s="16">
        <v>0</v>
      </c>
      <c r="L35" s="16">
        <v>516</v>
      </c>
      <c r="M35" s="16">
        <f t="shared" si="8"/>
        <v>-17</v>
      </c>
      <c r="N35" s="16">
        <v>837</v>
      </c>
      <c r="O35" s="16">
        <v>854</v>
      </c>
      <c r="P35" s="16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18" customFormat="1" ht="21" customHeight="1" x14ac:dyDescent="0.2">
      <c r="A36" s="25" t="s">
        <v>84</v>
      </c>
      <c r="B36" s="19">
        <f t="shared" si="5"/>
        <v>-31057</v>
      </c>
      <c r="C36" s="19">
        <f t="shared" si="6"/>
        <v>11301</v>
      </c>
      <c r="D36" s="19">
        <v>8139</v>
      </c>
      <c r="E36" s="19">
        <v>561</v>
      </c>
      <c r="F36" s="19">
        <v>1958</v>
      </c>
      <c r="G36" s="19">
        <v>643</v>
      </c>
      <c r="H36" s="19">
        <f t="shared" si="7"/>
        <v>42358</v>
      </c>
      <c r="I36" s="19">
        <v>10766</v>
      </c>
      <c r="J36" s="19">
        <v>30858</v>
      </c>
      <c r="K36" s="19">
        <v>0</v>
      </c>
      <c r="L36" s="19">
        <v>734</v>
      </c>
      <c r="M36" s="19">
        <f t="shared" si="8"/>
        <v>239</v>
      </c>
      <c r="N36" s="19">
        <v>1196</v>
      </c>
      <c r="O36" s="19">
        <v>957</v>
      </c>
      <c r="P36" s="16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18" customFormat="1" ht="21" customHeight="1" x14ac:dyDescent="0.2">
      <c r="A37" s="24" t="s">
        <v>85</v>
      </c>
      <c r="B37" s="16">
        <f t="shared" si="5"/>
        <v>-30831</v>
      </c>
      <c r="C37" s="16">
        <f t="shared" si="6"/>
        <v>11646</v>
      </c>
      <c r="D37" s="16">
        <v>8282</v>
      </c>
      <c r="E37" s="16">
        <v>521</v>
      </c>
      <c r="F37" s="16">
        <v>2160</v>
      </c>
      <c r="G37" s="16">
        <v>683</v>
      </c>
      <c r="H37" s="16">
        <f t="shared" si="7"/>
        <v>42477</v>
      </c>
      <c r="I37" s="16">
        <v>10471</v>
      </c>
      <c r="J37" s="16">
        <v>31244</v>
      </c>
      <c r="K37" s="16">
        <v>0</v>
      </c>
      <c r="L37" s="16">
        <v>762</v>
      </c>
      <c r="M37" s="16">
        <f t="shared" si="8"/>
        <v>163</v>
      </c>
      <c r="N37" s="16">
        <v>1055</v>
      </c>
      <c r="O37" s="16">
        <v>892</v>
      </c>
      <c r="P37" s="16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8" customFormat="1" ht="21" customHeight="1" x14ac:dyDescent="0.2">
      <c r="A38" s="25" t="s">
        <v>86</v>
      </c>
      <c r="B38" s="26">
        <f t="shared" si="5"/>
        <v>-32610</v>
      </c>
      <c r="C38" s="26">
        <f t="shared" si="6"/>
        <v>11332</v>
      </c>
      <c r="D38" s="26">
        <v>7990</v>
      </c>
      <c r="E38" s="26">
        <v>402</v>
      </c>
      <c r="F38" s="26">
        <v>2119</v>
      </c>
      <c r="G38" s="26">
        <v>821</v>
      </c>
      <c r="H38" s="26">
        <f t="shared" si="7"/>
        <v>43942</v>
      </c>
      <c r="I38" s="26">
        <v>11447</v>
      </c>
      <c r="J38" s="26">
        <v>31753</v>
      </c>
      <c r="K38" s="26">
        <v>0</v>
      </c>
      <c r="L38" s="26">
        <v>742</v>
      </c>
      <c r="M38" s="26">
        <f t="shared" si="8"/>
        <v>258</v>
      </c>
      <c r="N38" s="26">
        <v>1186</v>
      </c>
      <c r="O38" s="26">
        <v>928</v>
      </c>
      <c r="P38" s="16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18" customFormat="1" ht="21" customHeight="1" x14ac:dyDescent="0.2">
      <c r="A39" s="24" t="s">
        <v>87</v>
      </c>
      <c r="B39" s="16">
        <f t="shared" si="5"/>
        <v>-36504</v>
      </c>
      <c r="C39" s="16">
        <f t="shared" si="6"/>
        <v>11691</v>
      </c>
      <c r="D39" s="16">
        <v>8790</v>
      </c>
      <c r="E39" s="16">
        <v>515</v>
      </c>
      <c r="F39" s="16">
        <v>1495</v>
      </c>
      <c r="G39" s="16">
        <v>891</v>
      </c>
      <c r="H39" s="16">
        <f t="shared" si="7"/>
        <v>48195</v>
      </c>
      <c r="I39" s="16">
        <v>11832</v>
      </c>
      <c r="J39" s="16">
        <v>31612</v>
      </c>
      <c r="K39" s="16">
        <v>0</v>
      </c>
      <c r="L39" s="16">
        <v>4751</v>
      </c>
      <c r="M39" s="16">
        <f t="shared" si="8"/>
        <v>384</v>
      </c>
      <c r="N39" s="16">
        <v>1109</v>
      </c>
      <c r="O39" s="16">
        <v>725</v>
      </c>
      <c r="P39" s="16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18" customFormat="1" ht="21" customHeight="1" x14ac:dyDescent="0.2">
      <c r="A40" s="25" t="s">
        <v>88</v>
      </c>
      <c r="B40" s="19">
        <f t="shared" ref="B40:B46" si="9">+C40-H40</f>
        <v>-33636</v>
      </c>
      <c r="C40" s="19">
        <f t="shared" ref="C40:C46" si="10">+E40+F40+G40+D40</f>
        <v>12212</v>
      </c>
      <c r="D40" s="19">
        <v>9283</v>
      </c>
      <c r="E40" s="19">
        <v>566</v>
      </c>
      <c r="F40" s="19">
        <v>1546</v>
      </c>
      <c r="G40" s="19">
        <v>817</v>
      </c>
      <c r="H40" s="19">
        <f t="shared" ref="H40:H46" si="11">+J40+K40+L40+I40</f>
        <v>45848</v>
      </c>
      <c r="I40" s="19">
        <v>12673</v>
      </c>
      <c r="J40" s="19">
        <v>32428</v>
      </c>
      <c r="K40" s="19">
        <v>0</v>
      </c>
      <c r="L40" s="19">
        <v>747</v>
      </c>
      <c r="M40" s="19">
        <f t="shared" ref="M40:M46" si="12">+N40-O40</f>
        <v>315</v>
      </c>
      <c r="N40" s="19">
        <v>1031</v>
      </c>
      <c r="O40" s="19">
        <v>716</v>
      </c>
      <c r="P40" s="16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18" customFormat="1" ht="21" customHeight="1" x14ac:dyDescent="0.2">
      <c r="A41" s="24" t="s">
        <v>89</v>
      </c>
      <c r="B41" s="16">
        <f t="shared" si="9"/>
        <v>-33029</v>
      </c>
      <c r="C41" s="16">
        <f t="shared" si="10"/>
        <v>11922</v>
      </c>
      <c r="D41" s="16">
        <v>9302</v>
      </c>
      <c r="E41" s="16">
        <v>549</v>
      </c>
      <c r="F41" s="16">
        <v>1412</v>
      </c>
      <c r="G41" s="16">
        <v>659</v>
      </c>
      <c r="H41" s="16">
        <f t="shared" si="11"/>
        <v>44951</v>
      </c>
      <c r="I41" s="16">
        <v>12592</v>
      </c>
      <c r="J41" s="16">
        <v>31640</v>
      </c>
      <c r="K41" s="16">
        <v>0</v>
      </c>
      <c r="L41" s="16">
        <v>719</v>
      </c>
      <c r="M41" s="16">
        <f t="shared" si="12"/>
        <v>571</v>
      </c>
      <c r="N41" s="16">
        <v>1594</v>
      </c>
      <c r="O41" s="16">
        <v>1023</v>
      </c>
      <c r="P41" s="16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18" customFormat="1" ht="21" customHeight="1" x14ac:dyDescent="0.2">
      <c r="A42" s="25" t="s">
        <v>90</v>
      </c>
      <c r="B42" s="26">
        <f t="shared" si="9"/>
        <v>-35277</v>
      </c>
      <c r="C42" s="26">
        <f t="shared" si="10"/>
        <v>11480</v>
      </c>
      <c r="D42" s="26">
        <v>8677</v>
      </c>
      <c r="E42" s="26">
        <v>559</v>
      </c>
      <c r="F42" s="26">
        <v>1390</v>
      </c>
      <c r="G42" s="26">
        <v>854</v>
      </c>
      <c r="H42" s="26">
        <f t="shared" si="11"/>
        <v>46757</v>
      </c>
      <c r="I42" s="26">
        <v>12560</v>
      </c>
      <c r="J42" s="26">
        <v>33266</v>
      </c>
      <c r="K42" s="26">
        <v>0</v>
      </c>
      <c r="L42" s="26">
        <v>931</v>
      </c>
      <c r="M42" s="26">
        <f t="shared" si="12"/>
        <v>238</v>
      </c>
      <c r="N42" s="26">
        <v>1286</v>
      </c>
      <c r="O42" s="26">
        <v>1048</v>
      </c>
      <c r="P42" s="16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18" customFormat="1" ht="21" customHeight="1" x14ac:dyDescent="0.2">
      <c r="A43" s="24" t="s">
        <v>91</v>
      </c>
      <c r="B43" s="16">
        <f t="shared" si="9"/>
        <v>-34942</v>
      </c>
      <c r="C43" s="16">
        <f t="shared" si="10"/>
        <v>12610</v>
      </c>
      <c r="D43" s="16">
        <v>9681</v>
      </c>
      <c r="E43" s="16">
        <v>549</v>
      </c>
      <c r="F43" s="16">
        <v>1542</v>
      </c>
      <c r="G43" s="16">
        <v>838</v>
      </c>
      <c r="H43" s="16">
        <f t="shared" si="11"/>
        <v>47552</v>
      </c>
      <c r="I43" s="16">
        <v>12649</v>
      </c>
      <c r="J43" s="16">
        <v>33901</v>
      </c>
      <c r="K43" s="16">
        <v>0</v>
      </c>
      <c r="L43" s="16">
        <v>1002</v>
      </c>
      <c r="M43" s="16">
        <f t="shared" si="12"/>
        <v>202</v>
      </c>
      <c r="N43" s="16">
        <v>1135</v>
      </c>
      <c r="O43" s="16">
        <v>933</v>
      </c>
      <c r="P43" s="16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18" customFormat="1" ht="21" customHeight="1" x14ac:dyDescent="0.2">
      <c r="A44" s="25" t="s">
        <v>92</v>
      </c>
      <c r="B44" s="19">
        <f t="shared" si="9"/>
        <v>-34252</v>
      </c>
      <c r="C44" s="19">
        <f t="shared" si="10"/>
        <v>12830</v>
      </c>
      <c r="D44" s="19">
        <v>9856</v>
      </c>
      <c r="E44" s="19">
        <v>548</v>
      </c>
      <c r="F44" s="19">
        <v>1665</v>
      </c>
      <c r="G44" s="19">
        <v>761</v>
      </c>
      <c r="H44" s="19">
        <f t="shared" si="11"/>
        <v>47082</v>
      </c>
      <c r="I44" s="19">
        <v>12302</v>
      </c>
      <c r="J44" s="19">
        <v>33936</v>
      </c>
      <c r="K44" s="19">
        <v>0</v>
      </c>
      <c r="L44" s="19">
        <v>844</v>
      </c>
      <c r="M44" s="19">
        <f t="shared" si="12"/>
        <v>193</v>
      </c>
      <c r="N44" s="19">
        <v>1107</v>
      </c>
      <c r="O44" s="19">
        <v>914</v>
      </c>
      <c r="P44" s="16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18" customFormat="1" ht="21" customHeight="1" x14ac:dyDescent="0.2">
      <c r="A45" s="24" t="s">
        <v>93</v>
      </c>
      <c r="B45" s="16">
        <f t="shared" si="9"/>
        <v>-34406</v>
      </c>
      <c r="C45" s="16">
        <f t="shared" si="10"/>
        <v>13056</v>
      </c>
      <c r="D45" s="16">
        <v>10036</v>
      </c>
      <c r="E45" s="16">
        <v>541</v>
      </c>
      <c r="F45" s="16">
        <v>1691</v>
      </c>
      <c r="G45" s="16">
        <v>788</v>
      </c>
      <c r="H45" s="16">
        <f t="shared" si="11"/>
        <v>47462</v>
      </c>
      <c r="I45" s="16">
        <v>12468</v>
      </c>
      <c r="J45" s="16">
        <v>34046</v>
      </c>
      <c r="K45" s="16">
        <v>0</v>
      </c>
      <c r="L45" s="16">
        <v>948</v>
      </c>
      <c r="M45" s="16">
        <f t="shared" si="12"/>
        <v>224</v>
      </c>
      <c r="N45" s="16">
        <v>1098</v>
      </c>
      <c r="O45" s="16">
        <v>874</v>
      </c>
      <c r="P45" s="16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18" customFormat="1" ht="21" customHeight="1" x14ac:dyDescent="0.2">
      <c r="A46" s="25" t="s">
        <v>94</v>
      </c>
      <c r="B46" s="26">
        <f t="shared" si="9"/>
        <v>-33870</v>
      </c>
      <c r="C46" s="26">
        <f t="shared" si="10"/>
        <v>12918</v>
      </c>
      <c r="D46" s="26">
        <v>9465</v>
      </c>
      <c r="E46" s="26">
        <v>460</v>
      </c>
      <c r="F46" s="26">
        <v>2108</v>
      </c>
      <c r="G46" s="26">
        <v>885</v>
      </c>
      <c r="H46" s="26">
        <f t="shared" si="11"/>
        <v>46788</v>
      </c>
      <c r="I46" s="26">
        <v>12022</v>
      </c>
      <c r="J46" s="26">
        <v>33734</v>
      </c>
      <c r="K46" s="26">
        <v>0</v>
      </c>
      <c r="L46" s="26">
        <v>1032</v>
      </c>
      <c r="M46" s="26">
        <f t="shared" si="12"/>
        <v>350</v>
      </c>
      <c r="N46" s="26">
        <v>1139</v>
      </c>
      <c r="O46" s="26">
        <v>789</v>
      </c>
      <c r="P46" s="16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18" customFormat="1" ht="21" customHeight="1" x14ac:dyDescent="0.2">
      <c r="A47" s="24" t="s">
        <v>95</v>
      </c>
      <c r="B47" s="16">
        <f t="shared" ref="B47:B54" si="13">+C47-H47</f>
        <v>-32182</v>
      </c>
      <c r="C47" s="16">
        <f t="shared" ref="C47:C54" si="14">+E47+F47+G47+D47</f>
        <v>13528</v>
      </c>
      <c r="D47" s="16">
        <v>9944</v>
      </c>
      <c r="E47" s="16">
        <v>501</v>
      </c>
      <c r="F47" s="16">
        <v>2153</v>
      </c>
      <c r="G47" s="16">
        <v>930</v>
      </c>
      <c r="H47" s="16">
        <f t="shared" ref="H47:H54" si="15">+J47+K47+L47+I47</f>
        <v>45710</v>
      </c>
      <c r="I47" s="16">
        <v>11846</v>
      </c>
      <c r="J47" s="16">
        <v>33047</v>
      </c>
      <c r="K47" s="16">
        <v>0</v>
      </c>
      <c r="L47" s="16">
        <v>817</v>
      </c>
      <c r="M47" s="16">
        <f t="shared" ref="M47:M54" si="16">+N47-O47</f>
        <v>391</v>
      </c>
      <c r="N47" s="16">
        <v>1095</v>
      </c>
      <c r="O47" s="16">
        <v>704</v>
      </c>
      <c r="P47" s="16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18" customFormat="1" ht="21" customHeight="1" x14ac:dyDescent="0.2">
      <c r="A48" s="25" t="s">
        <v>96</v>
      </c>
      <c r="B48" s="19">
        <f t="shared" si="13"/>
        <v>-31424</v>
      </c>
      <c r="C48" s="19">
        <f t="shared" si="14"/>
        <v>13674</v>
      </c>
      <c r="D48" s="19">
        <v>10183</v>
      </c>
      <c r="E48" s="19">
        <v>559</v>
      </c>
      <c r="F48" s="19">
        <v>1947</v>
      </c>
      <c r="G48" s="19">
        <v>985</v>
      </c>
      <c r="H48" s="19">
        <f t="shared" si="15"/>
        <v>45098</v>
      </c>
      <c r="I48" s="19">
        <v>12040</v>
      </c>
      <c r="J48" s="19">
        <v>32122</v>
      </c>
      <c r="K48" s="19">
        <v>0</v>
      </c>
      <c r="L48" s="19">
        <v>936</v>
      </c>
      <c r="M48" s="19">
        <f t="shared" si="16"/>
        <v>440</v>
      </c>
      <c r="N48" s="19">
        <v>1093</v>
      </c>
      <c r="O48" s="19">
        <v>653</v>
      </c>
      <c r="P48" s="16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18" customFormat="1" ht="21" customHeight="1" x14ac:dyDescent="0.2">
      <c r="A49" s="24" t="s">
        <v>97</v>
      </c>
      <c r="B49" s="16">
        <f t="shared" si="13"/>
        <v>-31284</v>
      </c>
      <c r="C49" s="16">
        <f t="shared" si="14"/>
        <v>13837</v>
      </c>
      <c r="D49" s="16">
        <v>10399</v>
      </c>
      <c r="E49" s="16">
        <v>768</v>
      </c>
      <c r="F49" s="16">
        <v>1655</v>
      </c>
      <c r="G49" s="16">
        <v>1015</v>
      </c>
      <c r="H49" s="16">
        <f t="shared" si="15"/>
        <v>45121</v>
      </c>
      <c r="I49" s="16">
        <v>12332</v>
      </c>
      <c r="J49" s="16">
        <v>31738</v>
      </c>
      <c r="K49" s="16">
        <v>0</v>
      </c>
      <c r="L49" s="16">
        <v>1051</v>
      </c>
      <c r="M49" s="16">
        <f t="shared" si="16"/>
        <v>354</v>
      </c>
      <c r="N49" s="16">
        <v>981</v>
      </c>
      <c r="O49" s="16">
        <v>627</v>
      </c>
      <c r="P49" s="16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s="18" customFormat="1" ht="21" customHeight="1" x14ac:dyDescent="0.2">
      <c r="A50" s="25" t="s">
        <v>98</v>
      </c>
      <c r="B50" s="26">
        <f t="shared" si="13"/>
        <v>-31227</v>
      </c>
      <c r="C50" s="26">
        <f t="shared" si="14"/>
        <v>13912</v>
      </c>
      <c r="D50" s="26">
        <v>9691</v>
      </c>
      <c r="E50" s="26">
        <v>861</v>
      </c>
      <c r="F50" s="26">
        <v>1930</v>
      </c>
      <c r="G50" s="26">
        <v>1430</v>
      </c>
      <c r="H50" s="26">
        <f t="shared" si="15"/>
        <v>45139</v>
      </c>
      <c r="I50" s="26">
        <v>12294</v>
      </c>
      <c r="J50" s="26">
        <v>31944</v>
      </c>
      <c r="K50" s="26">
        <v>0</v>
      </c>
      <c r="L50" s="26">
        <v>901</v>
      </c>
      <c r="M50" s="26">
        <f t="shared" si="16"/>
        <v>380</v>
      </c>
      <c r="N50" s="26">
        <v>1057</v>
      </c>
      <c r="O50" s="26">
        <v>677</v>
      </c>
      <c r="P50" s="16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s="18" customFormat="1" ht="21" customHeight="1" x14ac:dyDescent="0.2">
      <c r="A51" s="24" t="s">
        <v>105</v>
      </c>
      <c r="B51" s="16">
        <f t="shared" si="13"/>
        <v>-27901</v>
      </c>
      <c r="C51" s="16">
        <f t="shared" si="14"/>
        <v>15635</v>
      </c>
      <c r="D51" s="16">
        <v>11699</v>
      </c>
      <c r="E51" s="16">
        <v>945</v>
      </c>
      <c r="F51" s="16">
        <v>1943</v>
      </c>
      <c r="G51" s="16">
        <v>1048</v>
      </c>
      <c r="H51" s="16">
        <f t="shared" si="15"/>
        <v>43536</v>
      </c>
      <c r="I51" s="16">
        <v>11342</v>
      </c>
      <c r="J51" s="16">
        <v>31258</v>
      </c>
      <c r="K51" s="16">
        <v>0</v>
      </c>
      <c r="L51" s="16">
        <v>936</v>
      </c>
      <c r="M51" s="16">
        <f t="shared" si="16"/>
        <v>275</v>
      </c>
      <c r="N51" s="16">
        <v>992</v>
      </c>
      <c r="O51" s="16">
        <v>717</v>
      </c>
      <c r="P51" s="16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18" customFormat="1" ht="21" customHeight="1" x14ac:dyDescent="0.2">
      <c r="A52" s="25" t="s">
        <v>106</v>
      </c>
      <c r="B52" s="19">
        <f t="shared" si="13"/>
        <v>0</v>
      </c>
      <c r="C52" s="19">
        <f t="shared" si="14"/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15"/>
        <v>0</v>
      </c>
      <c r="I52" s="19">
        <v>0</v>
      </c>
      <c r="J52" s="19">
        <v>0</v>
      </c>
      <c r="K52" s="19">
        <v>0</v>
      </c>
      <c r="L52" s="19">
        <v>0</v>
      </c>
      <c r="M52" s="19">
        <f t="shared" si="16"/>
        <v>0</v>
      </c>
      <c r="N52" s="19">
        <v>0</v>
      </c>
      <c r="O52" s="19">
        <v>0</v>
      </c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18" customFormat="1" ht="21" customHeight="1" x14ac:dyDescent="0.2">
      <c r="A53" s="24" t="s">
        <v>107</v>
      </c>
      <c r="B53" s="16">
        <f t="shared" si="13"/>
        <v>0</v>
      </c>
      <c r="C53" s="16">
        <f t="shared" si="14"/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5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6"/>
        <v>0</v>
      </c>
      <c r="N53" s="16">
        <v>0</v>
      </c>
      <c r="O53" s="16">
        <v>0</v>
      </c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s="18" customFormat="1" ht="21" customHeight="1" x14ac:dyDescent="0.2">
      <c r="A54" s="25" t="s">
        <v>108</v>
      </c>
      <c r="B54" s="26">
        <f t="shared" si="13"/>
        <v>0</v>
      </c>
      <c r="C54" s="26">
        <f t="shared" si="14"/>
        <v>0</v>
      </c>
      <c r="D54" s="26">
        <v>0</v>
      </c>
      <c r="E54" s="26">
        <v>0</v>
      </c>
      <c r="F54" s="26">
        <v>0</v>
      </c>
      <c r="G54" s="26">
        <v>0</v>
      </c>
      <c r="H54" s="26">
        <f t="shared" si="15"/>
        <v>0</v>
      </c>
      <c r="I54" s="26">
        <v>0</v>
      </c>
      <c r="J54" s="26">
        <v>0</v>
      </c>
      <c r="K54" s="26">
        <v>0</v>
      </c>
      <c r="L54" s="26">
        <v>0</v>
      </c>
      <c r="M54" s="26">
        <f t="shared" si="16"/>
        <v>0</v>
      </c>
      <c r="N54" s="26">
        <v>0</v>
      </c>
      <c r="O54" s="26">
        <v>0</v>
      </c>
      <c r="P54" s="16"/>
      <c r="Q54" s="17"/>
      <c r="R54" s="17"/>
      <c r="S54" s="17"/>
      <c r="T54" s="17"/>
      <c r="U54" s="17"/>
      <c r="V54" s="17"/>
      <c r="W54" s="17"/>
      <c r="X54" s="17"/>
      <c r="Y54" s="17"/>
      <c r="Z54" s="17"/>
    </row>
  </sheetData>
  <mergeCells count="15">
    <mergeCell ref="B5:O5"/>
    <mergeCell ref="B7:B8"/>
    <mergeCell ref="C7:G7"/>
    <mergeCell ref="E8:E9"/>
    <mergeCell ref="F8:F9"/>
    <mergeCell ref="G8:G9"/>
    <mergeCell ref="B6:L6"/>
    <mergeCell ref="J8:J9"/>
    <mergeCell ref="K8:K9"/>
    <mergeCell ref="L8:L9"/>
    <mergeCell ref="M6:O6"/>
    <mergeCell ref="H7:L7"/>
    <mergeCell ref="D8:D9"/>
    <mergeCell ref="I8:I9"/>
    <mergeCell ref="M7:M8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59" fitToHeight="4" orientation="landscape" r:id="rId1"/>
  <headerFooter alignWithMargins="0">
    <oddFooter xml:space="preserve">&amp;L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4"/>
  <sheetViews>
    <sheetView showGridLines="0" view="pageBreakPreview" zoomScale="75" zoomScaleNormal="75" zoomScaleSheetLayoutView="75" workbookViewId="0">
      <pane xSplit="1" ySplit="10" topLeftCell="B35" activePane="bottomRight" state="frozen"/>
      <selection pane="topRight" activeCell="B1" sqref="B1"/>
      <selection pane="bottomLeft" activeCell="A11" sqref="A11"/>
      <selection pane="bottomRight" activeCell="W55" sqref="W55"/>
    </sheetView>
  </sheetViews>
  <sheetFormatPr defaultRowHeight="12.75" x14ac:dyDescent="0.2"/>
  <cols>
    <col min="1" max="1" width="14.85546875" customWidth="1"/>
    <col min="2" max="4" width="14.7109375" customWidth="1"/>
    <col min="5" max="5" width="14.7109375" hidden="1" customWidth="1"/>
    <col min="6" max="6" width="14.5703125" hidden="1" customWidth="1"/>
    <col min="7" max="9" width="14.7109375" hidden="1" customWidth="1"/>
    <col min="10" max="10" width="9.140625" hidden="1" customWidth="1"/>
    <col min="11" max="14" width="14.7109375" hidden="1" customWidth="1"/>
    <col min="15" max="15" width="14.140625" customWidth="1"/>
    <col min="16" max="16" width="13.5703125" customWidth="1"/>
    <col min="17" max="17" width="19.140625" customWidth="1"/>
    <col min="18" max="18" width="20.28515625" customWidth="1"/>
    <col min="19" max="19" width="19.85546875" customWidth="1"/>
    <col min="20" max="20" width="16.140625" customWidth="1"/>
    <col min="21" max="21" width="19" customWidth="1"/>
    <col min="22" max="22" width="23.85546875" customWidth="1"/>
    <col min="23" max="23" width="16.85546875" customWidth="1"/>
    <col min="24" max="24" width="3.5703125" customWidth="1"/>
  </cols>
  <sheetData>
    <row r="1" spans="1:87" s="8" customFormat="1" ht="18" x14ac:dyDescent="0.2">
      <c r="A1" s="61" t="s">
        <v>100</v>
      </c>
    </row>
    <row r="2" spans="1:87" x14ac:dyDescent="0.2">
      <c r="A2" s="4"/>
    </row>
    <row r="3" spans="1:87" ht="15.75" x14ac:dyDescent="0.25">
      <c r="A3" s="6" t="s">
        <v>104</v>
      </c>
      <c r="C3" s="6"/>
      <c r="D3" s="6"/>
    </row>
    <row r="4" spans="1:87" x14ac:dyDescent="0.2">
      <c r="A4" s="4"/>
      <c r="K4" s="3"/>
      <c r="L4" s="3"/>
      <c r="M4" s="3"/>
      <c r="N4" s="3"/>
    </row>
    <row r="5" spans="1:87" s="15" customFormat="1" ht="21.75" customHeight="1" x14ac:dyDescent="0.25">
      <c r="A5" s="89"/>
      <c r="B5" s="225" t="s">
        <v>60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244"/>
      <c r="X5" s="87"/>
    </row>
    <row r="6" spans="1:87" s="15" customFormat="1" ht="27.75" customHeight="1" x14ac:dyDescent="0.25">
      <c r="A6" s="84"/>
      <c r="B6" s="151" t="s">
        <v>3</v>
      </c>
      <c r="C6" s="141" t="s">
        <v>50</v>
      </c>
      <c r="D6" s="143" t="s">
        <v>4</v>
      </c>
      <c r="E6" s="146" t="s">
        <v>30</v>
      </c>
      <c r="F6" s="147"/>
      <c r="G6" s="147"/>
      <c r="H6" s="147"/>
      <c r="I6" s="147"/>
      <c r="J6" s="147"/>
      <c r="K6" s="147"/>
      <c r="L6" s="101"/>
      <c r="M6" s="101"/>
      <c r="N6" s="126"/>
      <c r="O6" s="247" t="s">
        <v>53</v>
      </c>
      <c r="P6" s="247"/>
      <c r="Q6" s="247"/>
      <c r="R6" s="247"/>
      <c r="S6" s="247"/>
      <c r="T6" s="247"/>
      <c r="U6" s="247"/>
      <c r="V6" s="247"/>
      <c r="W6" s="247"/>
      <c r="X6" s="88"/>
    </row>
    <row r="7" spans="1:87" s="53" customFormat="1" ht="27" customHeight="1" x14ac:dyDescent="0.25">
      <c r="A7" s="85"/>
      <c r="B7" s="151"/>
      <c r="C7" s="217"/>
      <c r="D7" s="218"/>
      <c r="E7" s="153" t="s">
        <v>3</v>
      </c>
      <c r="F7" s="246" t="s">
        <v>50</v>
      </c>
      <c r="G7" s="246"/>
      <c r="H7" s="246"/>
      <c r="I7" s="246"/>
      <c r="J7" s="246"/>
      <c r="K7" s="246" t="s">
        <v>4</v>
      </c>
      <c r="L7" s="246"/>
      <c r="M7" s="246"/>
      <c r="N7" s="246"/>
      <c r="O7" s="248" t="s">
        <v>3</v>
      </c>
      <c r="P7" s="241" t="s">
        <v>50</v>
      </c>
      <c r="Q7" s="242"/>
      <c r="R7" s="242"/>
      <c r="S7" s="243"/>
      <c r="T7" s="241" t="s">
        <v>4</v>
      </c>
      <c r="U7" s="242"/>
      <c r="V7" s="242"/>
      <c r="W7" s="243"/>
      <c r="X7" s="90"/>
      <c r="Y7" s="15"/>
      <c r="Z7" s="15"/>
    </row>
    <row r="8" spans="1:87" s="53" customFormat="1" ht="38.25" customHeight="1" x14ac:dyDescent="0.25">
      <c r="A8" s="52" t="s">
        <v>99</v>
      </c>
      <c r="B8" s="151"/>
      <c r="C8" s="217"/>
      <c r="D8" s="218"/>
      <c r="E8" s="153"/>
      <c r="F8" s="127" t="s">
        <v>35</v>
      </c>
      <c r="G8" s="245" t="s">
        <v>42</v>
      </c>
      <c r="H8" s="245" t="s">
        <v>43</v>
      </c>
      <c r="I8" s="245"/>
      <c r="J8" s="245"/>
      <c r="K8" s="127" t="s">
        <v>35</v>
      </c>
      <c r="L8" s="240" t="s">
        <v>43</v>
      </c>
      <c r="M8" s="240"/>
      <c r="N8" s="240"/>
      <c r="O8" s="248"/>
      <c r="P8" s="116" t="s">
        <v>35</v>
      </c>
      <c r="Q8" s="222" t="s">
        <v>46</v>
      </c>
      <c r="R8" s="222" t="s">
        <v>47</v>
      </c>
      <c r="S8" s="222" t="s">
        <v>49</v>
      </c>
      <c r="T8" s="116" t="s">
        <v>35</v>
      </c>
      <c r="U8" s="222" t="s">
        <v>54</v>
      </c>
      <c r="V8" s="222" t="s">
        <v>55</v>
      </c>
      <c r="W8" s="222" t="s">
        <v>56</v>
      </c>
      <c r="X8" s="90"/>
      <c r="Y8" s="15"/>
      <c r="Z8" s="15"/>
    </row>
    <row r="9" spans="1:87" s="53" customFormat="1" ht="26.25" customHeight="1" x14ac:dyDescent="0.25">
      <c r="A9" s="86"/>
      <c r="B9" s="152"/>
      <c r="C9" s="142"/>
      <c r="D9" s="144"/>
      <c r="E9" s="98"/>
      <c r="F9" s="115"/>
      <c r="G9" s="230"/>
      <c r="H9" s="128" t="s">
        <v>35</v>
      </c>
      <c r="I9" s="129" t="s">
        <v>44</v>
      </c>
      <c r="J9" s="129" t="s">
        <v>45</v>
      </c>
      <c r="K9" s="115"/>
      <c r="L9" s="128" t="s">
        <v>35</v>
      </c>
      <c r="M9" s="129" t="s">
        <v>44</v>
      </c>
      <c r="N9" s="129" t="s">
        <v>45</v>
      </c>
      <c r="O9" s="121"/>
      <c r="P9" s="113"/>
      <c r="Q9" s="223"/>
      <c r="R9" s="223"/>
      <c r="S9" s="223"/>
      <c r="T9" s="102"/>
      <c r="U9" s="223"/>
      <c r="V9" s="223"/>
      <c r="W9" s="223"/>
      <c r="X9" s="90"/>
      <c r="Y9" s="15"/>
      <c r="Z9" s="77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</row>
    <row r="10" spans="1:87" s="15" customFormat="1" ht="21" customHeight="1" x14ac:dyDescent="0.25">
      <c r="A10" s="27">
        <v>1</v>
      </c>
      <c r="B10" s="27">
        <f t="shared" ref="B10:N10" si="0">A10+1</f>
        <v>2</v>
      </c>
      <c r="C10" s="27">
        <f t="shared" si="0"/>
        <v>3</v>
      </c>
      <c r="D10" s="27">
        <f t="shared" si="0"/>
        <v>4</v>
      </c>
      <c r="E10" s="27">
        <f t="shared" si="0"/>
        <v>5</v>
      </c>
      <c r="F10" s="27">
        <f t="shared" si="0"/>
        <v>6</v>
      </c>
      <c r="G10" s="27">
        <f t="shared" si="0"/>
        <v>7</v>
      </c>
      <c r="H10" s="27">
        <f t="shared" si="0"/>
        <v>8</v>
      </c>
      <c r="I10" s="27">
        <f t="shared" si="0"/>
        <v>9</v>
      </c>
      <c r="J10" s="27">
        <f t="shared" si="0"/>
        <v>10</v>
      </c>
      <c r="K10" s="27">
        <f>+F10+1</f>
        <v>7</v>
      </c>
      <c r="L10" s="27">
        <f t="shared" si="0"/>
        <v>8</v>
      </c>
      <c r="M10" s="27">
        <f t="shared" si="0"/>
        <v>9</v>
      </c>
      <c r="N10" s="27">
        <f t="shared" si="0"/>
        <v>10</v>
      </c>
      <c r="O10" s="27">
        <f>+D10+1</f>
        <v>5</v>
      </c>
      <c r="P10" s="27">
        <f t="shared" ref="P10:W10" si="1">O10+1</f>
        <v>6</v>
      </c>
      <c r="Q10" s="27">
        <f t="shared" si="1"/>
        <v>7</v>
      </c>
      <c r="R10" s="27">
        <f t="shared" si="1"/>
        <v>8</v>
      </c>
      <c r="S10" s="27">
        <f t="shared" si="1"/>
        <v>9</v>
      </c>
      <c r="T10" s="27">
        <f t="shared" si="1"/>
        <v>10</v>
      </c>
      <c r="U10" s="27">
        <f t="shared" si="1"/>
        <v>11</v>
      </c>
      <c r="V10" s="27">
        <f t="shared" si="1"/>
        <v>12</v>
      </c>
      <c r="W10" s="27">
        <f t="shared" si="1"/>
        <v>13</v>
      </c>
    </row>
    <row r="11" spans="1:87" s="18" customFormat="1" ht="21" customHeight="1" x14ac:dyDescent="0.2">
      <c r="A11" s="24" t="s">
        <v>9</v>
      </c>
      <c r="B11" s="16">
        <f t="shared" ref="B11:B30" si="2">+C11-D11</f>
        <v>29061</v>
      </c>
      <c r="C11" s="16">
        <f>+F11+P11+'MPI NBP 2-IIP NBP 2'!C11</f>
        <v>30079</v>
      </c>
      <c r="D11" s="16">
        <f t="shared" ref="D11:D42" si="3">+K11+T11</f>
        <v>1018</v>
      </c>
      <c r="E11" s="16">
        <f t="shared" ref="E11:E30" si="4">+F11-K11</f>
        <v>0</v>
      </c>
      <c r="F11" s="16">
        <f t="shared" ref="F11:F30" si="5">+G11+H11</f>
        <v>0</v>
      </c>
      <c r="G11" s="16">
        <v>0</v>
      </c>
      <c r="H11" s="16">
        <f t="shared" ref="H11:H30" si="6">+I11+J11</f>
        <v>0</v>
      </c>
      <c r="I11" s="16">
        <v>0</v>
      </c>
      <c r="J11" s="16">
        <v>0</v>
      </c>
      <c r="K11" s="16">
        <f>+L11</f>
        <v>0</v>
      </c>
      <c r="L11" s="16">
        <f t="shared" ref="L11:L30" si="7">+M11+N11</f>
        <v>0</v>
      </c>
      <c r="M11" s="16">
        <v>0</v>
      </c>
      <c r="N11" s="16">
        <v>0</v>
      </c>
      <c r="O11" s="16">
        <f t="shared" ref="O11:O30" si="8">+P11-T11</f>
        <v>-942</v>
      </c>
      <c r="P11" s="16">
        <f t="shared" ref="P11:P30" si="9">+Q11+R11+S11</f>
        <v>76</v>
      </c>
      <c r="Q11" s="16">
        <v>0</v>
      </c>
      <c r="R11" s="16">
        <v>0</v>
      </c>
      <c r="S11" s="16">
        <v>76</v>
      </c>
      <c r="T11" s="16">
        <f t="shared" ref="T11:T30" si="10">+U11+V11+W11</f>
        <v>1018</v>
      </c>
      <c r="U11" s="16">
        <v>0</v>
      </c>
      <c r="V11" s="16">
        <v>1018</v>
      </c>
      <c r="W11" s="16">
        <v>0</v>
      </c>
      <c r="X11" s="17"/>
    </row>
    <row r="12" spans="1:87" s="18" customFormat="1" ht="21" customHeight="1" x14ac:dyDescent="0.2">
      <c r="A12" s="25" t="s">
        <v>10</v>
      </c>
      <c r="B12" s="19">
        <f t="shared" si="2"/>
        <v>29117</v>
      </c>
      <c r="C12" s="19">
        <f>+F12+P12+'MPI NBP 2-IIP NBP 2'!C12</f>
        <v>30041</v>
      </c>
      <c r="D12" s="19">
        <f t="shared" si="3"/>
        <v>924</v>
      </c>
      <c r="E12" s="19">
        <f t="shared" si="4"/>
        <v>0</v>
      </c>
      <c r="F12" s="19">
        <f t="shared" si="5"/>
        <v>0</v>
      </c>
      <c r="G12" s="19">
        <v>0</v>
      </c>
      <c r="H12" s="19">
        <f t="shared" si="6"/>
        <v>0</v>
      </c>
      <c r="I12" s="19">
        <v>0</v>
      </c>
      <c r="J12" s="19">
        <v>0</v>
      </c>
      <c r="K12" s="19">
        <f t="shared" ref="K12:K30" si="11">+L12</f>
        <v>0</v>
      </c>
      <c r="L12" s="19">
        <f t="shared" si="7"/>
        <v>0</v>
      </c>
      <c r="M12" s="19">
        <v>0</v>
      </c>
      <c r="N12" s="19">
        <v>0</v>
      </c>
      <c r="O12" s="19">
        <f t="shared" si="8"/>
        <v>-829</v>
      </c>
      <c r="P12" s="19">
        <f t="shared" si="9"/>
        <v>95</v>
      </c>
      <c r="Q12" s="19">
        <v>0</v>
      </c>
      <c r="R12" s="19">
        <v>0</v>
      </c>
      <c r="S12" s="19">
        <v>95</v>
      </c>
      <c r="T12" s="19">
        <f t="shared" si="10"/>
        <v>924</v>
      </c>
      <c r="U12" s="19">
        <v>0</v>
      </c>
      <c r="V12" s="19">
        <v>924</v>
      </c>
      <c r="W12" s="19">
        <v>0</v>
      </c>
      <c r="X12" s="17"/>
    </row>
    <row r="13" spans="1:87" s="18" customFormat="1" ht="21" customHeight="1" x14ac:dyDescent="0.2">
      <c r="A13" s="24" t="s">
        <v>11</v>
      </c>
      <c r="B13" s="16">
        <f t="shared" si="2"/>
        <v>28495</v>
      </c>
      <c r="C13" s="16">
        <f>+F13+P13+'MPI NBP 2-IIP NBP 2'!C13</f>
        <v>29835</v>
      </c>
      <c r="D13" s="16">
        <f t="shared" si="3"/>
        <v>1340</v>
      </c>
      <c r="E13" s="16">
        <f t="shared" si="4"/>
        <v>0</v>
      </c>
      <c r="F13" s="16">
        <f t="shared" si="5"/>
        <v>0</v>
      </c>
      <c r="G13" s="16">
        <v>0</v>
      </c>
      <c r="H13" s="16">
        <f t="shared" si="6"/>
        <v>0</v>
      </c>
      <c r="I13" s="16">
        <v>0</v>
      </c>
      <c r="J13" s="16">
        <v>0</v>
      </c>
      <c r="K13" s="16">
        <f t="shared" si="11"/>
        <v>0</v>
      </c>
      <c r="L13" s="16">
        <f t="shared" si="7"/>
        <v>0</v>
      </c>
      <c r="M13" s="16">
        <v>0</v>
      </c>
      <c r="N13" s="16">
        <v>0</v>
      </c>
      <c r="O13" s="16">
        <f t="shared" si="8"/>
        <v>-1244</v>
      </c>
      <c r="P13" s="16">
        <f t="shared" si="9"/>
        <v>96</v>
      </c>
      <c r="Q13" s="16">
        <v>0</v>
      </c>
      <c r="R13" s="16">
        <v>0</v>
      </c>
      <c r="S13" s="16">
        <v>96</v>
      </c>
      <c r="T13" s="16">
        <f t="shared" si="10"/>
        <v>1340</v>
      </c>
      <c r="U13" s="16">
        <v>0</v>
      </c>
      <c r="V13" s="16">
        <v>1340</v>
      </c>
      <c r="W13" s="16">
        <v>0</v>
      </c>
      <c r="X13" s="17"/>
    </row>
    <row r="14" spans="1:87" s="18" customFormat="1" ht="21" customHeight="1" x14ac:dyDescent="0.2">
      <c r="A14" s="25" t="s">
        <v>12</v>
      </c>
      <c r="B14" s="26">
        <f t="shared" si="2"/>
        <v>26981</v>
      </c>
      <c r="C14" s="26">
        <f>+F14+P14+'MPI NBP 2-IIP NBP 2'!C14</f>
        <v>27060</v>
      </c>
      <c r="D14" s="26">
        <f t="shared" si="3"/>
        <v>79</v>
      </c>
      <c r="E14" s="26">
        <f t="shared" si="4"/>
        <v>0</v>
      </c>
      <c r="F14" s="26">
        <f t="shared" si="5"/>
        <v>0</v>
      </c>
      <c r="G14" s="26">
        <v>0</v>
      </c>
      <c r="H14" s="26">
        <f t="shared" si="6"/>
        <v>0</v>
      </c>
      <c r="I14" s="26">
        <v>0</v>
      </c>
      <c r="J14" s="26">
        <v>0</v>
      </c>
      <c r="K14" s="26">
        <f t="shared" si="11"/>
        <v>0</v>
      </c>
      <c r="L14" s="26">
        <f t="shared" si="7"/>
        <v>0</v>
      </c>
      <c r="M14" s="26">
        <v>0</v>
      </c>
      <c r="N14" s="26">
        <v>0</v>
      </c>
      <c r="O14" s="26">
        <f t="shared" si="8"/>
        <v>15</v>
      </c>
      <c r="P14" s="26">
        <f t="shared" si="9"/>
        <v>94</v>
      </c>
      <c r="Q14" s="26">
        <v>0</v>
      </c>
      <c r="R14" s="26">
        <v>0</v>
      </c>
      <c r="S14" s="26">
        <v>94</v>
      </c>
      <c r="T14" s="26">
        <f t="shared" si="10"/>
        <v>79</v>
      </c>
      <c r="U14" s="26">
        <v>0</v>
      </c>
      <c r="V14" s="26">
        <v>75</v>
      </c>
      <c r="W14" s="26">
        <v>4</v>
      </c>
      <c r="X14" s="17"/>
    </row>
    <row r="15" spans="1:87" s="18" customFormat="1" ht="21" customHeight="1" x14ac:dyDescent="0.2">
      <c r="A15" s="24" t="s">
        <v>13</v>
      </c>
      <c r="B15" s="16">
        <f t="shared" si="2"/>
        <v>28529</v>
      </c>
      <c r="C15" s="16">
        <f>+F15+P15+'MPI NBP 2-IIP NBP 2'!C15</f>
        <v>29603</v>
      </c>
      <c r="D15" s="16">
        <f t="shared" si="3"/>
        <v>1074</v>
      </c>
      <c r="E15" s="16">
        <f t="shared" si="4"/>
        <v>0</v>
      </c>
      <c r="F15" s="16">
        <f t="shared" si="5"/>
        <v>0</v>
      </c>
      <c r="G15" s="16">
        <v>0</v>
      </c>
      <c r="H15" s="16">
        <f t="shared" si="6"/>
        <v>0</v>
      </c>
      <c r="I15" s="16">
        <v>0</v>
      </c>
      <c r="J15" s="16">
        <v>0</v>
      </c>
      <c r="K15" s="16">
        <f t="shared" si="11"/>
        <v>0</v>
      </c>
      <c r="L15" s="16">
        <f t="shared" si="7"/>
        <v>0</v>
      </c>
      <c r="M15" s="16">
        <v>0</v>
      </c>
      <c r="N15" s="16">
        <v>0</v>
      </c>
      <c r="O15" s="16">
        <f t="shared" si="8"/>
        <v>-969</v>
      </c>
      <c r="P15" s="16">
        <f t="shared" si="9"/>
        <v>105</v>
      </c>
      <c r="Q15" s="16">
        <v>0</v>
      </c>
      <c r="R15" s="16">
        <v>0</v>
      </c>
      <c r="S15" s="16">
        <v>105</v>
      </c>
      <c r="T15" s="16">
        <f t="shared" si="10"/>
        <v>1074</v>
      </c>
      <c r="U15" s="16">
        <v>0</v>
      </c>
      <c r="V15" s="16">
        <v>1074</v>
      </c>
      <c r="W15" s="16">
        <v>0</v>
      </c>
      <c r="X15" s="17"/>
    </row>
    <row r="16" spans="1:87" s="18" customFormat="1" ht="21" customHeight="1" x14ac:dyDescent="0.2">
      <c r="A16" s="25" t="s">
        <v>14</v>
      </c>
      <c r="B16" s="19">
        <f t="shared" si="2"/>
        <v>33651</v>
      </c>
      <c r="C16" s="19">
        <f>+F16+P16+'MPI NBP 2-IIP NBP 2'!C16</f>
        <v>34277</v>
      </c>
      <c r="D16" s="19">
        <f t="shared" si="3"/>
        <v>626</v>
      </c>
      <c r="E16" s="19">
        <f t="shared" si="4"/>
        <v>0</v>
      </c>
      <c r="F16" s="19">
        <f t="shared" si="5"/>
        <v>0</v>
      </c>
      <c r="G16" s="19">
        <v>0</v>
      </c>
      <c r="H16" s="19">
        <f t="shared" si="6"/>
        <v>0</v>
      </c>
      <c r="I16" s="19">
        <v>0</v>
      </c>
      <c r="J16" s="19">
        <v>0</v>
      </c>
      <c r="K16" s="19">
        <f t="shared" si="11"/>
        <v>0</v>
      </c>
      <c r="L16" s="19">
        <f t="shared" si="7"/>
        <v>0</v>
      </c>
      <c r="M16" s="19">
        <v>0</v>
      </c>
      <c r="N16" s="19">
        <v>0</v>
      </c>
      <c r="O16" s="19">
        <f t="shared" si="8"/>
        <v>-502</v>
      </c>
      <c r="P16" s="19">
        <f t="shared" si="9"/>
        <v>124</v>
      </c>
      <c r="Q16" s="19">
        <v>0</v>
      </c>
      <c r="R16" s="19">
        <v>0</v>
      </c>
      <c r="S16" s="19">
        <v>124</v>
      </c>
      <c r="T16" s="19">
        <f t="shared" si="10"/>
        <v>626</v>
      </c>
      <c r="U16" s="19">
        <v>0</v>
      </c>
      <c r="V16" s="19">
        <v>626</v>
      </c>
      <c r="W16" s="19">
        <v>0</v>
      </c>
      <c r="X16" s="17"/>
    </row>
    <row r="17" spans="1:24" s="21" customFormat="1" ht="21" customHeight="1" x14ac:dyDescent="0.2">
      <c r="A17" s="24" t="s">
        <v>15</v>
      </c>
      <c r="B17" s="16">
        <f t="shared" si="2"/>
        <v>33015</v>
      </c>
      <c r="C17" s="16">
        <f>+F17+P17+'MPI NBP 2-IIP NBP 2'!C17</f>
        <v>34283</v>
      </c>
      <c r="D17" s="16">
        <f t="shared" si="3"/>
        <v>1268</v>
      </c>
      <c r="E17" s="16">
        <f t="shared" si="4"/>
        <v>0</v>
      </c>
      <c r="F17" s="16">
        <f t="shared" si="5"/>
        <v>0</v>
      </c>
      <c r="G17" s="16">
        <v>0</v>
      </c>
      <c r="H17" s="16">
        <f t="shared" si="6"/>
        <v>0</v>
      </c>
      <c r="I17" s="16">
        <v>0</v>
      </c>
      <c r="J17" s="16">
        <v>0</v>
      </c>
      <c r="K17" s="16">
        <f t="shared" si="11"/>
        <v>0</v>
      </c>
      <c r="L17" s="16">
        <f t="shared" si="7"/>
        <v>0</v>
      </c>
      <c r="M17" s="16">
        <v>0</v>
      </c>
      <c r="N17" s="16">
        <v>0</v>
      </c>
      <c r="O17" s="16">
        <f t="shared" si="8"/>
        <v>-1131</v>
      </c>
      <c r="P17" s="16">
        <f t="shared" si="9"/>
        <v>137</v>
      </c>
      <c r="Q17" s="16">
        <v>0</v>
      </c>
      <c r="R17" s="16">
        <v>0</v>
      </c>
      <c r="S17" s="16">
        <v>137</v>
      </c>
      <c r="T17" s="16">
        <f t="shared" si="10"/>
        <v>1268</v>
      </c>
      <c r="U17" s="16">
        <v>0</v>
      </c>
      <c r="V17" s="16">
        <v>1268</v>
      </c>
      <c r="W17" s="16">
        <v>0</v>
      </c>
      <c r="X17" s="20"/>
    </row>
    <row r="18" spans="1:24" s="18" customFormat="1" ht="21" customHeight="1" x14ac:dyDescent="0.2">
      <c r="A18" s="25" t="s">
        <v>16</v>
      </c>
      <c r="B18" s="26">
        <f t="shared" si="2"/>
        <v>34439</v>
      </c>
      <c r="C18" s="26">
        <f>+F18+P18+'MPI NBP 2-IIP NBP 2'!C18</f>
        <v>36109</v>
      </c>
      <c r="D18" s="26">
        <f t="shared" si="3"/>
        <v>1670</v>
      </c>
      <c r="E18" s="26">
        <f t="shared" si="4"/>
        <v>0</v>
      </c>
      <c r="F18" s="26">
        <f t="shared" si="5"/>
        <v>0</v>
      </c>
      <c r="G18" s="26">
        <v>0</v>
      </c>
      <c r="H18" s="26">
        <f t="shared" si="6"/>
        <v>0</v>
      </c>
      <c r="I18" s="26">
        <v>0</v>
      </c>
      <c r="J18" s="26">
        <v>0</v>
      </c>
      <c r="K18" s="26">
        <f t="shared" si="11"/>
        <v>0</v>
      </c>
      <c r="L18" s="26">
        <f t="shared" si="7"/>
        <v>0</v>
      </c>
      <c r="M18" s="26">
        <v>0</v>
      </c>
      <c r="N18" s="26">
        <v>0</v>
      </c>
      <c r="O18" s="26">
        <f t="shared" si="8"/>
        <v>-1532</v>
      </c>
      <c r="P18" s="26">
        <f t="shared" si="9"/>
        <v>138</v>
      </c>
      <c r="Q18" s="26">
        <v>0</v>
      </c>
      <c r="R18" s="26">
        <v>0</v>
      </c>
      <c r="S18" s="26">
        <v>138</v>
      </c>
      <c r="T18" s="26">
        <f t="shared" si="10"/>
        <v>1670</v>
      </c>
      <c r="U18" s="26">
        <v>0</v>
      </c>
      <c r="V18" s="26">
        <v>1667</v>
      </c>
      <c r="W18" s="26">
        <v>3</v>
      </c>
      <c r="X18" s="17"/>
    </row>
    <row r="19" spans="1:24" s="18" customFormat="1" ht="21" customHeight="1" x14ac:dyDescent="0.2">
      <c r="A19" s="24" t="s">
        <v>17</v>
      </c>
      <c r="B19" s="16">
        <f t="shared" si="2"/>
        <v>35754</v>
      </c>
      <c r="C19" s="16">
        <f>+F19+P19+'MPI NBP 2-IIP NBP 2'!C19</f>
        <v>36678</v>
      </c>
      <c r="D19" s="16">
        <f t="shared" si="3"/>
        <v>924</v>
      </c>
      <c r="E19" s="16">
        <f t="shared" si="4"/>
        <v>0</v>
      </c>
      <c r="F19" s="16">
        <f t="shared" si="5"/>
        <v>0</v>
      </c>
      <c r="G19" s="16">
        <v>0</v>
      </c>
      <c r="H19" s="16">
        <f t="shared" si="6"/>
        <v>0</v>
      </c>
      <c r="I19" s="16">
        <v>0</v>
      </c>
      <c r="J19" s="16">
        <v>0</v>
      </c>
      <c r="K19" s="16">
        <f t="shared" si="11"/>
        <v>0</v>
      </c>
      <c r="L19" s="16">
        <f t="shared" si="7"/>
        <v>0</v>
      </c>
      <c r="M19" s="16">
        <v>0</v>
      </c>
      <c r="N19" s="16">
        <v>0</v>
      </c>
      <c r="O19" s="16">
        <f t="shared" si="8"/>
        <v>-793</v>
      </c>
      <c r="P19" s="16">
        <f t="shared" si="9"/>
        <v>131</v>
      </c>
      <c r="Q19" s="16">
        <v>0</v>
      </c>
      <c r="R19" s="16">
        <v>0</v>
      </c>
      <c r="S19" s="16">
        <v>131</v>
      </c>
      <c r="T19" s="16">
        <f t="shared" si="10"/>
        <v>924</v>
      </c>
      <c r="U19" s="16">
        <v>0</v>
      </c>
      <c r="V19" s="16">
        <v>923</v>
      </c>
      <c r="W19" s="16">
        <v>1</v>
      </c>
      <c r="X19" s="17"/>
    </row>
    <row r="20" spans="1:24" s="18" customFormat="1" ht="21" customHeight="1" x14ac:dyDescent="0.2">
      <c r="A20" s="25" t="s">
        <v>18</v>
      </c>
      <c r="B20" s="19">
        <f t="shared" si="2"/>
        <v>35788</v>
      </c>
      <c r="C20" s="19">
        <f>+F20+P20+'MPI NBP 2-IIP NBP 2'!C20</f>
        <v>37051</v>
      </c>
      <c r="D20" s="19">
        <f t="shared" si="3"/>
        <v>1263</v>
      </c>
      <c r="E20" s="19">
        <f t="shared" si="4"/>
        <v>0</v>
      </c>
      <c r="F20" s="19">
        <f t="shared" si="5"/>
        <v>0</v>
      </c>
      <c r="G20" s="19">
        <v>0</v>
      </c>
      <c r="H20" s="19">
        <f t="shared" si="6"/>
        <v>0</v>
      </c>
      <c r="I20" s="19">
        <v>0</v>
      </c>
      <c r="J20" s="19">
        <v>0</v>
      </c>
      <c r="K20" s="19">
        <f t="shared" si="11"/>
        <v>0</v>
      </c>
      <c r="L20" s="19">
        <f t="shared" si="7"/>
        <v>0</v>
      </c>
      <c r="M20" s="19">
        <v>0</v>
      </c>
      <c r="N20" s="19">
        <v>0</v>
      </c>
      <c r="O20" s="19">
        <f t="shared" si="8"/>
        <v>-1131</v>
      </c>
      <c r="P20" s="19">
        <f t="shared" si="9"/>
        <v>132</v>
      </c>
      <c r="Q20" s="19">
        <v>0</v>
      </c>
      <c r="R20" s="19">
        <v>0</v>
      </c>
      <c r="S20" s="19">
        <v>132</v>
      </c>
      <c r="T20" s="19">
        <f t="shared" si="10"/>
        <v>1263</v>
      </c>
      <c r="U20" s="19">
        <v>0</v>
      </c>
      <c r="V20" s="19">
        <v>1262</v>
      </c>
      <c r="W20" s="19">
        <v>1</v>
      </c>
      <c r="X20" s="17"/>
    </row>
    <row r="21" spans="1:24" s="18" customFormat="1" ht="21" customHeight="1" x14ac:dyDescent="0.2">
      <c r="A21" s="24" t="s">
        <v>19</v>
      </c>
      <c r="B21" s="16">
        <f t="shared" si="2"/>
        <v>36634</v>
      </c>
      <c r="C21" s="16">
        <f>+F21+P21+'MPI NBP 2-IIP NBP 2'!C21</f>
        <v>38552</v>
      </c>
      <c r="D21" s="16">
        <f t="shared" si="3"/>
        <v>1918</v>
      </c>
      <c r="E21" s="16">
        <f t="shared" si="4"/>
        <v>0</v>
      </c>
      <c r="F21" s="16">
        <f t="shared" si="5"/>
        <v>0</v>
      </c>
      <c r="G21" s="16">
        <v>0</v>
      </c>
      <c r="H21" s="16">
        <f t="shared" si="6"/>
        <v>0</v>
      </c>
      <c r="I21" s="16">
        <v>0</v>
      </c>
      <c r="J21" s="16">
        <v>0</v>
      </c>
      <c r="K21" s="16">
        <f t="shared" si="11"/>
        <v>0</v>
      </c>
      <c r="L21" s="16">
        <f t="shared" si="7"/>
        <v>0</v>
      </c>
      <c r="M21" s="16">
        <v>0</v>
      </c>
      <c r="N21" s="16">
        <v>0</v>
      </c>
      <c r="O21" s="16">
        <f t="shared" si="8"/>
        <v>-1780</v>
      </c>
      <c r="P21" s="16">
        <f t="shared" si="9"/>
        <v>138</v>
      </c>
      <c r="Q21" s="16">
        <v>0</v>
      </c>
      <c r="R21" s="16">
        <v>0</v>
      </c>
      <c r="S21" s="16">
        <v>138</v>
      </c>
      <c r="T21" s="16">
        <f t="shared" si="10"/>
        <v>1918</v>
      </c>
      <c r="U21" s="16">
        <v>0</v>
      </c>
      <c r="V21" s="16">
        <v>1917</v>
      </c>
      <c r="W21" s="16">
        <v>1</v>
      </c>
      <c r="X21" s="17"/>
    </row>
    <row r="22" spans="1:24" s="18" customFormat="1" ht="21" customHeight="1" x14ac:dyDescent="0.2">
      <c r="A22" s="25" t="s">
        <v>20</v>
      </c>
      <c r="B22" s="26">
        <f t="shared" si="2"/>
        <v>36031</v>
      </c>
      <c r="C22" s="26">
        <f>+F22+P22+'MPI NBP 2-IIP NBP 2'!C22</f>
        <v>36964</v>
      </c>
      <c r="D22" s="26">
        <f t="shared" si="3"/>
        <v>933</v>
      </c>
      <c r="E22" s="26">
        <f t="shared" si="4"/>
        <v>0</v>
      </c>
      <c r="F22" s="26">
        <f t="shared" si="5"/>
        <v>0</v>
      </c>
      <c r="G22" s="26">
        <v>0</v>
      </c>
      <c r="H22" s="26">
        <f t="shared" si="6"/>
        <v>0</v>
      </c>
      <c r="I22" s="26">
        <v>0</v>
      </c>
      <c r="J22" s="26">
        <v>0</v>
      </c>
      <c r="K22" s="26">
        <f t="shared" si="11"/>
        <v>0</v>
      </c>
      <c r="L22" s="26">
        <f t="shared" si="7"/>
        <v>0</v>
      </c>
      <c r="M22" s="26">
        <v>0</v>
      </c>
      <c r="N22" s="26">
        <v>0</v>
      </c>
      <c r="O22" s="26">
        <f t="shared" si="8"/>
        <v>-802</v>
      </c>
      <c r="P22" s="26">
        <f t="shared" si="9"/>
        <v>131</v>
      </c>
      <c r="Q22" s="26">
        <v>0</v>
      </c>
      <c r="R22" s="26">
        <v>0</v>
      </c>
      <c r="S22" s="26">
        <v>131</v>
      </c>
      <c r="T22" s="26">
        <f t="shared" si="10"/>
        <v>933</v>
      </c>
      <c r="U22" s="26">
        <v>0</v>
      </c>
      <c r="V22" s="26">
        <v>932</v>
      </c>
      <c r="W22" s="26">
        <v>1</v>
      </c>
      <c r="X22" s="17"/>
    </row>
    <row r="23" spans="1:24" s="21" customFormat="1" ht="21" customHeight="1" x14ac:dyDescent="0.2">
      <c r="A23" s="24" t="s">
        <v>21</v>
      </c>
      <c r="B23" s="16">
        <f t="shared" si="2"/>
        <v>37303</v>
      </c>
      <c r="C23" s="16">
        <f>+F23+P23+'MPI NBP 2-IIP NBP 2'!C23</f>
        <v>38302</v>
      </c>
      <c r="D23" s="16">
        <f t="shared" si="3"/>
        <v>999</v>
      </c>
      <c r="E23" s="16">
        <f t="shared" si="4"/>
        <v>0</v>
      </c>
      <c r="F23" s="16">
        <f t="shared" si="5"/>
        <v>0</v>
      </c>
      <c r="G23" s="16">
        <v>0</v>
      </c>
      <c r="H23" s="16">
        <f t="shared" si="6"/>
        <v>0</v>
      </c>
      <c r="I23" s="16">
        <v>0</v>
      </c>
      <c r="J23" s="16">
        <v>0</v>
      </c>
      <c r="K23" s="16">
        <f t="shared" si="11"/>
        <v>0</v>
      </c>
      <c r="L23" s="16">
        <f t="shared" si="7"/>
        <v>0</v>
      </c>
      <c r="M23" s="16">
        <v>0</v>
      </c>
      <c r="N23" s="16">
        <v>0</v>
      </c>
      <c r="O23" s="16">
        <f t="shared" si="8"/>
        <v>-833</v>
      </c>
      <c r="P23" s="16">
        <f t="shared" si="9"/>
        <v>166</v>
      </c>
      <c r="Q23" s="16">
        <v>0</v>
      </c>
      <c r="R23" s="16">
        <v>0</v>
      </c>
      <c r="S23" s="16">
        <v>166</v>
      </c>
      <c r="T23" s="16">
        <f t="shared" si="10"/>
        <v>999</v>
      </c>
      <c r="U23" s="16">
        <v>0</v>
      </c>
      <c r="V23" s="16">
        <v>998</v>
      </c>
      <c r="W23" s="16">
        <v>1</v>
      </c>
      <c r="X23" s="20"/>
    </row>
    <row r="24" spans="1:24" s="18" customFormat="1" ht="21" customHeight="1" x14ac:dyDescent="0.2">
      <c r="A24" s="25" t="s">
        <v>22</v>
      </c>
      <c r="B24" s="19">
        <f t="shared" si="2"/>
        <v>38076</v>
      </c>
      <c r="C24" s="19">
        <f>+F24+P24+'MPI NBP 2-IIP NBP 2'!C24</f>
        <v>40626</v>
      </c>
      <c r="D24" s="19">
        <f t="shared" si="3"/>
        <v>2550</v>
      </c>
      <c r="E24" s="19">
        <f t="shared" si="4"/>
        <v>0</v>
      </c>
      <c r="F24" s="19">
        <f t="shared" si="5"/>
        <v>0</v>
      </c>
      <c r="G24" s="19">
        <v>0</v>
      </c>
      <c r="H24" s="19">
        <f t="shared" si="6"/>
        <v>0</v>
      </c>
      <c r="I24" s="19">
        <v>0</v>
      </c>
      <c r="J24" s="19">
        <v>0</v>
      </c>
      <c r="K24" s="19">
        <f t="shared" si="11"/>
        <v>0</v>
      </c>
      <c r="L24" s="19">
        <f t="shared" si="7"/>
        <v>0</v>
      </c>
      <c r="M24" s="19">
        <v>0</v>
      </c>
      <c r="N24" s="19">
        <v>0</v>
      </c>
      <c r="O24" s="19">
        <f t="shared" si="8"/>
        <v>-2386</v>
      </c>
      <c r="P24" s="19">
        <f t="shared" si="9"/>
        <v>164</v>
      </c>
      <c r="Q24" s="19">
        <v>0</v>
      </c>
      <c r="R24" s="19">
        <v>0</v>
      </c>
      <c r="S24" s="19">
        <v>164</v>
      </c>
      <c r="T24" s="19">
        <f t="shared" si="10"/>
        <v>2550</v>
      </c>
      <c r="U24" s="19">
        <v>0</v>
      </c>
      <c r="V24" s="19">
        <v>2548</v>
      </c>
      <c r="W24" s="19">
        <v>2</v>
      </c>
      <c r="X24" s="17"/>
    </row>
    <row r="25" spans="1:24" s="18" customFormat="1" ht="21" customHeight="1" x14ac:dyDescent="0.2">
      <c r="A25" s="24" t="s">
        <v>23</v>
      </c>
      <c r="B25" s="16">
        <f t="shared" si="2"/>
        <v>38643</v>
      </c>
      <c r="C25" s="16">
        <f>+F25+P25+'MPI NBP 2-IIP NBP 2'!C25</f>
        <v>41297</v>
      </c>
      <c r="D25" s="16">
        <f t="shared" si="3"/>
        <v>2654</v>
      </c>
      <c r="E25" s="16">
        <f t="shared" si="4"/>
        <v>0</v>
      </c>
      <c r="F25" s="16">
        <f t="shared" si="5"/>
        <v>0</v>
      </c>
      <c r="G25" s="16">
        <v>0</v>
      </c>
      <c r="H25" s="16">
        <f t="shared" si="6"/>
        <v>0</v>
      </c>
      <c r="I25" s="16">
        <v>0</v>
      </c>
      <c r="J25" s="16">
        <v>0</v>
      </c>
      <c r="K25" s="16">
        <f t="shared" si="11"/>
        <v>0</v>
      </c>
      <c r="L25" s="16">
        <f t="shared" si="7"/>
        <v>0</v>
      </c>
      <c r="M25" s="16">
        <v>0</v>
      </c>
      <c r="N25" s="16">
        <v>0</v>
      </c>
      <c r="O25" s="16">
        <f t="shared" si="8"/>
        <v>-2491</v>
      </c>
      <c r="P25" s="16">
        <f t="shared" si="9"/>
        <v>163</v>
      </c>
      <c r="Q25" s="16">
        <v>0</v>
      </c>
      <c r="R25" s="16">
        <v>0</v>
      </c>
      <c r="S25" s="16">
        <v>163</v>
      </c>
      <c r="T25" s="16">
        <f t="shared" si="10"/>
        <v>2654</v>
      </c>
      <c r="U25" s="16">
        <v>0</v>
      </c>
      <c r="V25" s="16">
        <v>2653</v>
      </c>
      <c r="W25" s="16">
        <v>1</v>
      </c>
      <c r="X25" s="17"/>
    </row>
    <row r="26" spans="1:24" s="18" customFormat="1" ht="21" customHeight="1" x14ac:dyDescent="0.2">
      <c r="A26" s="25" t="s">
        <v>0</v>
      </c>
      <c r="B26" s="26">
        <f t="shared" si="2"/>
        <v>39188</v>
      </c>
      <c r="C26" s="26">
        <f>+F26+P26+'MPI NBP 2-IIP NBP 2'!C26</f>
        <v>44816</v>
      </c>
      <c r="D26" s="26">
        <f t="shared" si="3"/>
        <v>5628</v>
      </c>
      <c r="E26" s="26">
        <f t="shared" si="4"/>
        <v>0</v>
      </c>
      <c r="F26" s="26">
        <f t="shared" si="5"/>
        <v>0</v>
      </c>
      <c r="G26" s="26">
        <v>0</v>
      </c>
      <c r="H26" s="26">
        <f t="shared" si="6"/>
        <v>0</v>
      </c>
      <c r="I26" s="26">
        <v>0</v>
      </c>
      <c r="J26" s="26">
        <v>0</v>
      </c>
      <c r="K26" s="26">
        <f t="shared" si="11"/>
        <v>0</v>
      </c>
      <c r="L26" s="26">
        <f t="shared" si="7"/>
        <v>0</v>
      </c>
      <c r="M26" s="26">
        <v>0</v>
      </c>
      <c r="N26" s="26">
        <v>0</v>
      </c>
      <c r="O26" s="26">
        <f t="shared" si="8"/>
        <v>-5504</v>
      </c>
      <c r="P26" s="26">
        <f t="shared" si="9"/>
        <v>124</v>
      </c>
      <c r="Q26" s="26">
        <v>0</v>
      </c>
      <c r="R26" s="26">
        <v>0</v>
      </c>
      <c r="S26" s="26">
        <v>124</v>
      </c>
      <c r="T26" s="26">
        <f t="shared" si="10"/>
        <v>5628</v>
      </c>
      <c r="U26" s="26">
        <v>0</v>
      </c>
      <c r="V26" s="26">
        <v>5627</v>
      </c>
      <c r="W26" s="26">
        <v>1</v>
      </c>
      <c r="X26" s="17"/>
    </row>
    <row r="27" spans="1:24" s="18" customFormat="1" ht="21" customHeight="1" x14ac:dyDescent="0.2">
      <c r="A27" s="24" t="s">
        <v>1</v>
      </c>
      <c r="B27" s="16">
        <f t="shared" si="2"/>
        <v>37841</v>
      </c>
      <c r="C27" s="16">
        <f>+F27+P27+'MPI NBP 2-IIP NBP 2'!C27</f>
        <v>48842</v>
      </c>
      <c r="D27" s="16">
        <f t="shared" si="3"/>
        <v>11001</v>
      </c>
      <c r="E27" s="16">
        <f t="shared" si="4"/>
        <v>0</v>
      </c>
      <c r="F27" s="16">
        <f t="shared" si="5"/>
        <v>0</v>
      </c>
      <c r="G27" s="16">
        <v>0</v>
      </c>
      <c r="H27" s="16">
        <f t="shared" si="6"/>
        <v>0</v>
      </c>
      <c r="I27" s="16">
        <v>0</v>
      </c>
      <c r="J27" s="16">
        <v>0</v>
      </c>
      <c r="K27" s="16">
        <f t="shared" si="11"/>
        <v>0</v>
      </c>
      <c r="L27" s="16">
        <f t="shared" si="7"/>
        <v>0</v>
      </c>
      <c r="M27" s="16">
        <v>0</v>
      </c>
      <c r="N27" s="16">
        <v>0</v>
      </c>
      <c r="O27" s="16">
        <f t="shared" si="8"/>
        <v>-10849</v>
      </c>
      <c r="P27" s="16">
        <f t="shared" si="9"/>
        <v>152</v>
      </c>
      <c r="Q27" s="16">
        <v>0</v>
      </c>
      <c r="R27" s="16">
        <v>0</v>
      </c>
      <c r="S27" s="16">
        <v>152</v>
      </c>
      <c r="T27" s="16">
        <f t="shared" si="10"/>
        <v>11001</v>
      </c>
      <c r="U27" s="16">
        <v>0</v>
      </c>
      <c r="V27" s="16">
        <v>11000</v>
      </c>
      <c r="W27" s="16">
        <v>1</v>
      </c>
      <c r="X27" s="17"/>
    </row>
    <row r="28" spans="1:24" s="18" customFormat="1" ht="21" customHeight="1" x14ac:dyDescent="0.2">
      <c r="A28" s="25" t="s">
        <v>24</v>
      </c>
      <c r="B28" s="19">
        <f t="shared" si="2"/>
        <v>41380</v>
      </c>
      <c r="C28" s="19">
        <f>+F28+P28+'MPI NBP 2-IIP NBP 2'!C28</f>
        <v>52212</v>
      </c>
      <c r="D28" s="19">
        <f t="shared" si="3"/>
        <v>10832</v>
      </c>
      <c r="E28" s="19">
        <f t="shared" si="4"/>
        <v>0</v>
      </c>
      <c r="F28" s="19">
        <f t="shared" si="5"/>
        <v>0</v>
      </c>
      <c r="G28" s="19">
        <v>0</v>
      </c>
      <c r="H28" s="19">
        <f t="shared" si="6"/>
        <v>0</v>
      </c>
      <c r="I28" s="19">
        <v>0</v>
      </c>
      <c r="J28" s="19">
        <v>0</v>
      </c>
      <c r="K28" s="19">
        <f t="shared" si="11"/>
        <v>0</v>
      </c>
      <c r="L28" s="19">
        <f t="shared" si="7"/>
        <v>0</v>
      </c>
      <c r="M28" s="19">
        <v>0</v>
      </c>
      <c r="N28" s="19">
        <v>0</v>
      </c>
      <c r="O28" s="19">
        <f t="shared" si="8"/>
        <v>-10777</v>
      </c>
      <c r="P28" s="19">
        <f t="shared" si="9"/>
        <v>55</v>
      </c>
      <c r="Q28" s="19">
        <v>0</v>
      </c>
      <c r="R28" s="19">
        <v>0</v>
      </c>
      <c r="S28" s="19">
        <v>55</v>
      </c>
      <c r="T28" s="19">
        <f t="shared" si="10"/>
        <v>10832</v>
      </c>
      <c r="U28" s="19">
        <v>0</v>
      </c>
      <c r="V28" s="19">
        <v>10831</v>
      </c>
      <c r="W28" s="19">
        <v>1</v>
      </c>
      <c r="X28" s="17"/>
    </row>
    <row r="29" spans="1:24" s="18" customFormat="1" ht="21" customHeight="1" x14ac:dyDescent="0.2">
      <c r="A29" s="24" t="s">
        <v>25</v>
      </c>
      <c r="B29" s="16">
        <f t="shared" si="2"/>
        <v>43535</v>
      </c>
      <c r="C29" s="16">
        <f>+F29+P29+'MPI NBP 2-IIP NBP 2'!C29</f>
        <v>51688</v>
      </c>
      <c r="D29" s="16">
        <f t="shared" si="3"/>
        <v>8153</v>
      </c>
      <c r="E29" s="16">
        <f t="shared" si="4"/>
        <v>0</v>
      </c>
      <c r="F29" s="16">
        <f t="shared" si="5"/>
        <v>0</v>
      </c>
      <c r="G29" s="16">
        <v>0</v>
      </c>
      <c r="H29" s="16">
        <f t="shared" si="6"/>
        <v>0</v>
      </c>
      <c r="I29" s="16">
        <v>0</v>
      </c>
      <c r="J29" s="16">
        <v>0</v>
      </c>
      <c r="K29" s="16">
        <f t="shared" si="11"/>
        <v>0</v>
      </c>
      <c r="L29" s="16">
        <f t="shared" si="7"/>
        <v>0</v>
      </c>
      <c r="M29" s="16">
        <v>0</v>
      </c>
      <c r="N29" s="16">
        <v>0</v>
      </c>
      <c r="O29" s="16">
        <f t="shared" si="8"/>
        <v>-8096</v>
      </c>
      <c r="P29" s="16">
        <f t="shared" si="9"/>
        <v>57</v>
      </c>
      <c r="Q29" s="16">
        <v>0</v>
      </c>
      <c r="R29" s="16">
        <v>0</v>
      </c>
      <c r="S29" s="16">
        <v>57</v>
      </c>
      <c r="T29" s="16">
        <f t="shared" si="10"/>
        <v>8153</v>
      </c>
      <c r="U29" s="16">
        <v>0</v>
      </c>
      <c r="V29" s="16">
        <v>8153</v>
      </c>
      <c r="W29" s="16">
        <v>0</v>
      </c>
      <c r="X29" s="17"/>
    </row>
    <row r="30" spans="1:24" s="18" customFormat="1" ht="21" customHeight="1" x14ac:dyDescent="0.2">
      <c r="A30" s="25" t="s">
        <v>26</v>
      </c>
      <c r="B30" s="26">
        <f t="shared" si="2"/>
        <v>42480</v>
      </c>
      <c r="C30" s="26">
        <f>+F30+P30+'MPI NBP 2-IIP NBP 2'!C30</f>
        <v>44190</v>
      </c>
      <c r="D30" s="26">
        <f t="shared" si="3"/>
        <v>1710</v>
      </c>
      <c r="E30" s="26">
        <f t="shared" si="4"/>
        <v>0</v>
      </c>
      <c r="F30" s="26">
        <f t="shared" si="5"/>
        <v>0</v>
      </c>
      <c r="G30" s="26">
        <v>0</v>
      </c>
      <c r="H30" s="26">
        <f t="shared" si="6"/>
        <v>0</v>
      </c>
      <c r="I30" s="26">
        <v>0</v>
      </c>
      <c r="J30" s="26">
        <v>0</v>
      </c>
      <c r="K30" s="26">
        <f t="shared" si="11"/>
        <v>0</v>
      </c>
      <c r="L30" s="26">
        <f t="shared" si="7"/>
        <v>0</v>
      </c>
      <c r="M30" s="26">
        <v>0</v>
      </c>
      <c r="N30" s="26">
        <v>0</v>
      </c>
      <c r="O30" s="26">
        <f t="shared" si="8"/>
        <v>-1659</v>
      </c>
      <c r="P30" s="26">
        <f t="shared" si="9"/>
        <v>51</v>
      </c>
      <c r="Q30" s="26">
        <v>0</v>
      </c>
      <c r="R30" s="26">
        <v>0</v>
      </c>
      <c r="S30" s="26">
        <v>51</v>
      </c>
      <c r="T30" s="26">
        <f t="shared" si="10"/>
        <v>1710</v>
      </c>
      <c r="U30" s="26">
        <v>0</v>
      </c>
      <c r="V30" s="26">
        <v>1710</v>
      </c>
      <c r="W30" s="26">
        <v>0</v>
      </c>
      <c r="X30" s="17"/>
    </row>
    <row r="31" spans="1:24" s="18" customFormat="1" ht="21" customHeight="1" x14ac:dyDescent="0.2">
      <c r="A31" s="24" t="s">
        <v>79</v>
      </c>
      <c r="B31" s="16">
        <f t="shared" ref="B31:B39" si="12">+C31-D31</f>
        <v>44480</v>
      </c>
      <c r="C31" s="16">
        <f>+F31+P31+'MPI NBP 2-IIP NBP 2'!C31</f>
        <v>46191</v>
      </c>
      <c r="D31" s="16">
        <f t="shared" si="3"/>
        <v>1711</v>
      </c>
      <c r="E31" s="16">
        <f t="shared" ref="E31:E39" si="13">+F31-K31</f>
        <v>0</v>
      </c>
      <c r="F31" s="16">
        <f t="shared" ref="F31:F39" si="14">+G31+H31</f>
        <v>0</v>
      </c>
      <c r="G31" s="16">
        <v>0</v>
      </c>
      <c r="H31" s="16">
        <f t="shared" ref="H31:H39" si="15">+I31+J31</f>
        <v>0</v>
      </c>
      <c r="I31" s="16">
        <v>0</v>
      </c>
      <c r="J31" s="16">
        <v>0</v>
      </c>
      <c r="K31" s="16">
        <f t="shared" ref="K31:K39" si="16">+L31</f>
        <v>0</v>
      </c>
      <c r="L31" s="16">
        <f t="shared" ref="L31:L39" si="17">+M31+N31</f>
        <v>0</v>
      </c>
      <c r="M31" s="16">
        <v>0</v>
      </c>
      <c r="N31" s="16">
        <v>0</v>
      </c>
      <c r="O31" s="16">
        <f t="shared" ref="O31:O39" si="18">+P31-T31</f>
        <v>-1661</v>
      </c>
      <c r="P31" s="16">
        <f t="shared" ref="P31:P39" si="19">+Q31+R31+S31</f>
        <v>50</v>
      </c>
      <c r="Q31" s="16">
        <v>0</v>
      </c>
      <c r="R31" s="16">
        <v>0</v>
      </c>
      <c r="S31" s="16">
        <v>50</v>
      </c>
      <c r="T31" s="16">
        <f t="shared" ref="T31:T39" si="20">+U31+V31+W31</f>
        <v>1711</v>
      </c>
      <c r="U31" s="16">
        <v>0</v>
      </c>
      <c r="V31" s="16">
        <v>1685</v>
      </c>
      <c r="W31" s="16">
        <v>26</v>
      </c>
      <c r="X31" s="17"/>
    </row>
    <row r="32" spans="1:24" s="18" customFormat="1" ht="21" customHeight="1" x14ac:dyDescent="0.2">
      <c r="A32" s="25" t="s">
        <v>80</v>
      </c>
      <c r="B32" s="19">
        <f t="shared" si="12"/>
        <v>45424</v>
      </c>
      <c r="C32" s="19">
        <f>+F32+P32+'MPI NBP 2-IIP NBP 2'!C32</f>
        <v>47730</v>
      </c>
      <c r="D32" s="19">
        <f t="shared" si="3"/>
        <v>2306</v>
      </c>
      <c r="E32" s="19">
        <f t="shared" si="13"/>
        <v>0</v>
      </c>
      <c r="F32" s="19">
        <f t="shared" si="14"/>
        <v>0</v>
      </c>
      <c r="G32" s="19">
        <v>0</v>
      </c>
      <c r="H32" s="19">
        <f t="shared" si="15"/>
        <v>0</v>
      </c>
      <c r="I32" s="19">
        <v>0</v>
      </c>
      <c r="J32" s="19">
        <v>0</v>
      </c>
      <c r="K32" s="19">
        <f t="shared" si="16"/>
        <v>0</v>
      </c>
      <c r="L32" s="19">
        <f t="shared" si="17"/>
        <v>0</v>
      </c>
      <c r="M32" s="19">
        <v>0</v>
      </c>
      <c r="N32" s="19">
        <v>0</v>
      </c>
      <c r="O32" s="19">
        <f t="shared" si="18"/>
        <v>-2228</v>
      </c>
      <c r="P32" s="19">
        <f t="shared" si="19"/>
        <v>78</v>
      </c>
      <c r="Q32" s="19">
        <v>0</v>
      </c>
      <c r="R32" s="19">
        <v>0</v>
      </c>
      <c r="S32" s="19">
        <v>78</v>
      </c>
      <c r="T32" s="19">
        <f t="shared" si="20"/>
        <v>2306</v>
      </c>
      <c r="U32" s="19">
        <v>0</v>
      </c>
      <c r="V32" s="19">
        <v>2282</v>
      </c>
      <c r="W32" s="19">
        <v>24</v>
      </c>
      <c r="X32" s="17"/>
    </row>
    <row r="33" spans="1:24" s="18" customFormat="1" ht="21" customHeight="1" x14ac:dyDescent="0.2">
      <c r="A33" s="24" t="s">
        <v>81</v>
      </c>
      <c r="B33" s="16">
        <f t="shared" si="12"/>
        <v>49906</v>
      </c>
      <c r="C33" s="16">
        <f>+F33+P33+'MPI NBP 2-IIP NBP 2'!C33</f>
        <v>53478</v>
      </c>
      <c r="D33" s="16">
        <f t="shared" si="3"/>
        <v>3572</v>
      </c>
      <c r="E33" s="16">
        <f t="shared" si="13"/>
        <v>0</v>
      </c>
      <c r="F33" s="16">
        <f t="shared" si="14"/>
        <v>0</v>
      </c>
      <c r="G33" s="16">
        <v>0</v>
      </c>
      <c r="H33" s="16">
        <f t="shared" si="15"/>
        <v>0</v>
      </c>
      <c r="I33" s="16">
        <v>0</v>
      </c>
      <c r="J33" s="16">
        <v>0</v>
      </c>
      <c r="K33" s="16">
        <f t="shared" si="16"/>
        <v>0</v>
      </c>
      <c r="L33" s="16">
        <f t="shared" si="17"/>
        <v>0</v>
      </c>
      <c r="M33" s="16">
        <v>0</v>
      </c>
      <c r="N33" s="16">
        <v>0</v>
      </c>
      <c r="O33" s="16">
        <f t="shared" si="18"/>
        <v>-3503</v>
      </c>
      <c r="P33" s="16">
        <f t="shared" si="19"/>
        <v>69</v>
      </c>
      <c r="Q33" s="16">
        <v>0</v>
      </c>
      <c r="R33" s="16">
        <v>0</v>
      </c>
      <c r="S33" s="16">
        <v>69</v>
      </c>
      <c r="T33" s="16">
        <f t="shared" si="20"/>
        <v>3572</v>
      </c>
      <c r="U33" s="16">
        <v>0</v>
      </c>
      <c r="V33" s="16">
        <v>2145</v>
      </c>
      <c r="W33" s="16">
        <v>1427</v>
      </c>
      <c r="X33" s="17"/>
    </row>
    <row r="34" spans="1:24" s="18" customFormat="1" ht="21" customHeight="1" x14ac:dyDescent="0.2">
      <c r="A34" s="25" t="s">
        <v>82</v>
      </c>
      <c r="B34" s="26">
        <f t="shared" si="12"/>
        <v>51545</v>
      </c>
      <c r="C34" s="26">
        <f>+F34+P34+'MPI NBP 2-IIP NBP 2'!C34</f>
        <v>55274</v>
      </c>
      <c r="D34" s="26">
        <f t="shared" si="3"/>
        <v>3729</v>
      </c>
      <c r="E34" s="26">
        <f t="shared" si="13"/>
        <v>0</v>
      </c>
      <c r="F34" s="26">
        <f t="shared" si="14"/>
        <v>0</v>
      </c>
      <c r="G34" s="26">
        <v>0</v>
      </c>
      <c r="H34" s="26">
        <f t="shared" si="15"/>
        <v>0</v>
      </c>
      <c r="I34" s="26">
        <v>0</v>
      </c>
      <c r="J34" s="26">
        <v>0</v>
      </c>
      <c r="K34" s="26">
        <f t="shared" si="16"/>
        <v>0</v>
      </c>
      <c r="L34" s="26">
        <f t="shared" si="17"/>
        <v>0</v>
      </c>
      <c r="M34" s="26">
        <v>0</v>
      </c>
      <c r="N34" s="26">
        <v>0</v>
      </c>
      <c r="O34" s="26">
        <f t="shared" si="18"/>
        <v>-3676</v>
      </c>
      <c r="P34" s="26">
        <f t="shared" si="19"/>
        <v>53</v>
      </c>
      <c r="Q34" s="26">
        <v>0</v>
      </c>
      <c r="R34" s="26">
        <v>0</v>
      </c>
      <c r="S34" s="26">
        <v>53</v>
      </c>
      <c r="T34" s="26">
        <f t="shared" si="20"/>
        <v>3729</v>
      </c>
      <c r="U34" s="26">
        <v>0</v>
      </c>
      <c r="V34" s="26">
        <v>2286</v>
      </c>
      <c r="W34" s="26">
        <v>1443</v>
      </c>
      <c r="X34" s="17"/>
    </row>
    <row r="35" spans="1:24" s="18" customFormat="1" ht="21" customHeight="1" x14ac:dyDescent="0.2">
      <c r="A35" s="24" t="s">
        <v>83</v>
      </c>
      <c r="B35" s="16">
        <f t="shared" si="12"/>
        <v>58670</v>
      </c>
      <c r="C35" s="16">
        <f>+F35+P35+'MPI NBP 2-IIP NBP 2'!C35</f>
        <v>63410</v>
      </c>
      <c r="D35" s="16">
        <f t="shared" si="3"/>
        <v>4740</v>
      </c>
      <c r="E35" s="16">
        <f t="shared" si="13"/>
        <v>0</v>
      </c>
      <c r="F35" s="16">
        <f t="shared" si="14"/>
        <v>0</v>
      </c>
      <c r="G35" s="16">
        <v>0</v>
      </c>
      <c r="H35" s="16">
        <f t="shared" si="15"/>
        <v>0</v>
      </c>
      <c r="I35" s="16">
        <v>0</v>
      </c>
      <c r="J35" s="16">
        <v>0</v>
      </c>
      <c r="K35" s="16">
        <f t="shared" si="16"/>
        <v>0</v>
      </c>
      <c r="L35" s="16">
        <f t="shared" si="17"/>
        <v>0</v>
      </c>
      <c r="M35" s="16">
        <v>0</v>
      </c>
      <c r="N35" s="16">
        <v>0</v>
      </c>
      <c r="O35" s="16">
        <f t="shared" si="18"/>
        <v>-4710</v>
      </c>
      <c r="P35" s="16">
        <f t="shared" si="19"/>
        <v>30</v>
      </c>
      <c r="Q35" s="16">
        <v>0</v>
      </c>
      <c r="R35" s="16">
        <v>0</v>
      </c>
      <c r="S35" s="16">
        <v>30</v>
      </c>
      <c r="T35" s="16">
        <f t="shared" si="20"/>
        <v>4740</v>
      </c>
      <c r="U35" s="16">
        <v>0</v>
      </c>
      <c r="V35" s="16">
        <v>3236</v>
      </c>
      <c r="W35" s="16">
        <v>1504</v>
      </c>
      <c r="X35" s="17"/>
    </row>
    <row r="36" spans="1:24" s="18" customFormat="1" ht="21" customHeight="1" x14ac:dyDescent="0.2">
      <c r="A36" s="25" t="s">
        <v>84</v>
      </c>
      <c r="B36" s="19">
        <f t="shared" si="12"/>
        <v>65072</v>
      </c>
      <c r="C36" s="19">
        <f>+F36+P36+'MPI NBP 2-IIP NBP 2'!C36</f>
        <v>69994</v>
      </c>
      <c r="D36" s="19">
        <f t="shared" si="3"/>
        <v>4922</v>
      </c>
      <c r="E36" s="19">
        <f t="shared" si="13"/>
        <v>0</v>
      </c>
      <c r="F36" s="19">
        <f t="shared" si="14"/>
        <v>0</v>
      </c>
      <c r="G36" s="19">
        <v>0</v>
      </c>
      <c r="H36" s="19">
        <f t="shared" si="15"/>
        <v>0</v>
      </c>
      <c r="I36" s="19">
        <v>0</v>
      </c>
      <c r="J36" s="19">
        <v>0</v>
      </c>
      <c r="K36" s="19">
        <f t="shared" si="16"/>
        <v>0</v>
      </c>
      <c r="L36" s="19">
        <f t="shared" si="17"/>
        <v>0</v>
      </c>
      <c r="M36" s="19">
        <v>0</v>
      </c>
      <c r="N36" s="19">
        <v>0</v>
      </c>
      <c r="O36" s="19">
        <f t="shared" si="18"/>
        <v>-4902</v>
      </c>
      <c r="P36" s="19">
        <f t="shared" si="19"/>
        <v>20</v>
      </c>
      <c r="Q36" s="19">
        <v>0</v>
      </c>
      <c r="R36" s="19">
        <v>0</v>
      </c>
      <c r="S36" s="19">
        <v>20</v>
      </c>
      <c r="T36" s="19">
        <f t="shared" si="20"/>
        <v>4922</v>
      </c>
      <c r="U36" s="19">
        <v>0</v>
      </c>
      <c r="V36" s="19">
        <v>3311</v>
      </c>
      <c r="W36" s="19">
        <v>1611</v>
      </c>
      <c r="X36" s="17"/>
    </row>
    <row r="37" spans="1:24" s="18" customFormat="1" ht="21" customHeight="1" x14ac:dyDescent="0.2">
      <c r="A37" s="24" t="s">
        <v>85</v>
      </c>
      <c r="B37" s="16">
        <f t="shared" si="12"/>
        <v>66035</v>
      </c>
      <c r="C37" s="16">
        <f>+F37+P37+'MPI NBP 2-IIP NBP 2'!C37</f>
        <v>72386</v>
      </c>
      <c r="D37" s="16">
        <f t="shared" si="3"/>
        <v>6351</v>
      </c>
      <c r="E37" s="16">
        <f t="shared" si="13"/>
        <v>0</v>
      </c>
      <c r="F37" s="16">
        <f t="shared" si="14"/>
        <v>0</v>
      </c>
      <c r="G37" s="16">
        <v>0</v>
      </c>
      <c r="H37" s="16">
        <f t="shared" si="15"/>
        <v>0</v>
      </c>
      <c r="I37" s="16">
        <v>0</v>
      </c>
      <c r="J37" s="16">
        <v>0</v>
      </c>
      <c r="K37" s="16">
        <f t="shared" si="16"/>
        <v>0</v>
      </c>
      <c r="L37" s="16">
        <f t="shared" si="17"/>
        <v>0</v>
      </c>
      <c r="M37" s="16">
        <v>0</v>
      </c>
      <c r="N37" s="16">
        <v>0</v>
      </c>
      <c r="O37" s="16">
        <f t="shared" si="18"/>
        <v>-6331</v>
      </c>
      <c r="P37" s="16">
        <f t="shared" si="19"/>
        <v>20</v>
      </c>
      <c r="Q37" s="16">
        <v>0</v>
      </c>
      <c r="R37" s="16">
        <v>0</v>
      </c>
      <c r="S37" s="16">
        <v>20</v>
      </c>
      <c r="T37" s="16">
        <f t="shared" si="20"/>
        <v>6351</v>
      </c>
      <c r="U37" s="16">
        <v>0</v>
      </c>
      <c r="V37" s="16">
        <v>4826</v>
      </c>
      <c r="W37" s="16">
        <v>1525</v>
      </c>
      <c r="X37" s="17"/>
    </row>
    <row r="38" spans="1:24" s="18" customFormat="1" ht="21" customHeight="1" x14ac:dyDescent="0.2">
      <c r="A38" s="25" t="s">
        <v>86</v>
      </c>
      <c r="B38" s="26">
        <f t="shared" si="12"/>
        <v>64852</v>
      </c>
      <c r="C38" s="26">
        <f>+F38+P38+'MPI NBP 2-IIP NBP 2'!C38</f>
        <v>70012</v>
      </c>
      <c r="D38" s="26">
        <f t="shared" si="3"/>
        <v>5160</v>
      </c>
      <c r="E38" s="26">
        <f t="shared" si="13"/>
        <v>0</v>
      </c>
      <c r="F38" s="26">
        <f t="shared" si="14"/>
        <v>0</v>
      </c>
      <c r="G38" s="26">
        <v>0</v>
      </c>
      <c r="H38" s="26">
        <f t="shared" si="15"/>
        <v>0</v>
      </c>
      <c r="I38" s="26">
        <v>0</v>
      </c>
      <c r="J38" s="26">
        <v>0</v>
      </c>
      <c r="K38" s="26">
        <f t="shared" si="16"/>
        <v>0</v>
      </c>
      <c r="L38" s="26">
        <f t="shared" si="17"/>
        <v>0</v>
      </c>
      <c r="M38" s="26">
        <v>0</v>
      </c>
      <c r="N38" s="26">
        <v>0</v>
      </c>
      <c r="O38" s="26">
        <f t="shared" si="18"/>
        <v>-5139</v>
      </c>
      <c r="P38" s="26">
        <f t="shared" si="19"/>
        <v>21</v>
      </c>
      <c r="Q38" s="26">
        <v>0</v>
      </c>
      <c r="R38" s="26">
        <v>0</v>
      </c>
      <c r="S38" s="26">
        <v>21</v>
      </c>
      <c r="T38" s="26">
        <f t="shared" si="20"/>
        <v>5160</v>
      </c>
      <c r="U38" s="26">
        <v>0</v>
      </c>
      <c r="V38" s="26">
        <v>3613</v>
      </c>
      <c r="W38" s="26">
        <v>1547</v>
      </c>
      <c r="X38" s="17"/>
    </row>
    <row r="39" spans="1:24" s="18" customFormat="1" ht="21" customHeight="1" x14ac:dyDescent="0.2">
      <c r="A39" s="24" t="s">
        <v>87</v>
      </c>
      <c r="B39" s="16">
        <f t="shared" si="12"/>
        <v>67483</v>
      </c>
      <c r="C39" s="16">
        <f>+F39+P39+'MPI NBP 2-IIP NBP 2'!C39</f>
        <v>75050</v>
      </c>
      <c r="D39" s="16">
        <f t="shared" si="3"/>
        <v>7567</v>
      </c>
      <c r="E39" s="16">
        <f t="shared" si="13"/>
        <v>0</v>
      </c>
      <c r="F39" s="16">
        <f t="shared" si="14"/>
        <v>0</v>
      </c>
      <c r="G39" s="16">
        <v>0</v>
      </c>
      <c r="H39" s="16">
        <f t="shared" si="15"/>
        <v>0</v>
      </c>
      <c r="I39" s="16">
        <v>0</v>
      </c>
      <c r="J39" s="16">
        <v>0</v>
      </c>
      <c r="K39" s="16">
        <f t="shared" si="16"/>
        <v>0</v>
      </c>
      <c r="L39" s="16">
        <f t="shared" si="17"/>
        <v>0</v>
      </c>
      <c r="M39" s="16">
        <v>0</v>
      </c>
      <c r="N39" s="16">
        <v>0</v>
      </c>
      <c r="O39" s="16">
        <f t="shared" si="18"/>
        <v>-7547</v>
      </c>
      <c r="P39" s="16">
        <f t="shared" si="19"/>
        <v>20</v>
      </c>
      <c r="Q39" s="16">
        <v>0</v>
      </c>
      <c r="R39" s="16">
        <v>0</v>
      </c>
      <c r="S39" s="16">
        <v>20</v>
      </c>
      <c r="T39" s="16">
        <f t="shared" si="20"/>
        <v>7567</v>
      </c>
      <c r="U39" s="16">
        <v>0</v>
      </c>
      <c r="V39" s="16">
        <v>6072</v>
      </c>
      <c r="W39" s="16">
        <v>1495</v>
      </c>
      <c r="X39" s="17"/>
    </row>
    <row r="40" spans="1:24" s="18" customFormat="1" ht="21" customHeight="1" x14ac:dyDescent="0.2">
      <c r="A40" s="25" t="s">
        <v>88</v>
      </c>
      <c r="B40" s="19">
        <f t="shared" ref="B40:B46" si="21">+C40-D40</f>
        <v>69650</v>
      </c>
      <c r="C40" s="19">
        <f>+F40+P40+'MPI NBP 2-IIP NBP 2'!C40</f>
        <v>75357</v>
      </c>
      <c r="D40" s="19">
        <f t="shared" si="3"/>
        <v>5707</v>
      </c>
      <c r="E40" s="19">
        <f t="shared" ref="E40:E46" si="22">+F40-K40</f>
        <v>0</v>
      </c>
      <c r="F40" s="19">
        <f t="shared" ref="F40:F46" si="23">+G40+H40</f>
        <v>0</v>
      </c>
      <c r="G40" s="19">
        <v>0</v>
      </c>
      <c r="H40" s="19">
        <f t="shared" ref="H40:H46" si="24">+I40+J40</f>
        <v>0</v>
      </c>
      <c r="I40" s="19">
        <v>0</v>
      </c>
      <c r="J40" s="19">
        <v>0</v>
      </c>
      <c r="K40" s="19">
        <f t="shared" ref="K40:K46" si="25">+L40</f>
        <v>0</v>
      </c>
      <c r="L40" s="19">
        <f t="shared" ref="L40:L46" si="26">+M40+N40</f>
        <v>0</v>
      </c>
      <c r="M40" s="19">
        <v>0</v>
      </c>
      <c r="N40" s="19">
        <v>0</v>
      </c>
      <c r="O40" s="19">
        <f t="shared" ref="O40:O46" si="27">+P40-T40</f>
        <v>-5687</v>
      </c>
      <c r="P40" s="19">
        <f t="shared" ref="P40:P46" si="28">+Q40+R40+S40</f>
        <v>20</v>
      </c>
      <c r="Q40" s="19">
        <v>0</v>
      </c>
      <c r="R40" s="19">
        <v>0</v>
      </c>
      <c r="S40" s="19">
        <v>20</v>
      </c>
      <c r="T40" s="19">
        <f t="shared" ref="T40:T46" si="29">+U40+V40+W40</f>
        <v>5707</v>
      </c>
      <c r="U40" s="19">
        <v>0</v>
      </c>
      <c r="V40" s="19">
        <v>4233</v>
      </c>
      <c r="W40" s="19">
        <v>1474</v>
      </c>
      <c r="X40" s="17"/>
    </row>
    <row r="41" spans="1:24" s="18" customFormat="1" ht="21" customHeight="1" x14ac:dyDescent="0.2">
      <c r="A41" s="24" t="s">
        <v>89</v>
      </c>
      <c r="B41" s="16">
        <f t="shared" si="21"/>
        <v>69282</v>
      </c>
      <c r="C41" s="16">
        <f>+F41+P41+'MPI NBP 2-IIP NBP 2'!C41</f>
        <v>74114</v>
      </c>
      <c r="D41" s="16">
        <f t="shared" si="3"/>
        <v>4832</v>
      </c>
      <c r="E41" s="16">
        <f t="shared" si="22"/>
        <v>0</v>
      </c>
      <c r="F41" s="16">
        <f t="shared" si="23"/>
        <v>0</v>
      </c>
      <c r="G41" s="16">
        <v>0</v>
      </c>
      <c r="H41" s="16">
        <f t="shared" si="24"/>
        <v>0</v>
      </c>
      <c r="I41" s="16">
        <v>0</v>
      </c>
      <c r="J41" s="16">
        <v>0</v>
      </c>
      <c r="K41" s="16">
        <f t="shared" si="25"/>
        <v>0</v>
      </c>
      <c r="L41" s="16">
        <f t="shared" si="26"/>
        <v>0</v>
      </c>
      <c r="M41" s="16">
        <v>0</v>
      </c>
      <c r="N41" s="16">
        <v>0</v>
      </c>
      <c r="O41" s="16">
        <f t="shared" si="27"/>
        <v>-4812</v>
      </c>
      <c r="P41" s="16">
        <f t="shared" si="28"/>
        <v>20</v>
      </c>
      <c r="Q41" s="16">
        <v>0</v>
      </c>
      <c r="R41" s="16">
        <v>0</v>
      </c>
      <c r="S41" s="16">
        <v>20</v>
      </c>
      <c r="T41" s="16">
        <f t="shared" si="29"/>
        <v>4832</v>
      </c>
      <c r="U41" s="16">
        <v>0</v>
      </c>
      <c r="V41" s="16">
        <v>3305</v>
      </c>
      <c r="W41" s="16">
        <v>1527</v>
      </c>
      <c r="X41" s="17"/>
    </row>
    <row r="42" spans="1:24" s="18" customFormat="1" ht="21" customHeight="1" x14ac:dyDescent="0.2">
      <c r="A42" s="25" t="s">
        <v>90</v>
      </c>
      <c r="B42" s="26">
        <f t="shared" si="21"/>
        <v>71843</v>
      </c>
      <c r="C42" s="26">
        <f>+F42+P42+'MPI NBP 2-IIP NBP 2'!C42</f>
        <v>75742</v>
      </c>
      <c r="D42" s="26">
        <f t="shared" si="3"/>
        <v>3899</v>
      </c>
      <c r="E42" s="26">
        <f t="shared" si="22"/>
        <v>0</v>
      </c>
      <c r="F42" s="26">
        <f t="shared" si="23"/>
        <v>0</v>
      </c>
      <c r="G42" s="26">
        <v>0</v>
      </c>
      <c r="H42" s="26">
        <f t="shared" si="24"/>
        <v>0</v>
      </c>
      <c r="I42" s="26">
        <v>0</v>
      </c>
      <c r="J42" s="26">
        <v>0</v>
      </c>
      <c r="K42" s="26">
        <f t="shared" si="25"/>
        <v>0</v>
      </c>
      <c r="L42" s="26">
        <f t="shared" si="26"/>
        <v>0</v>
      </c>
      <c r="M42" s="26">
        <v>0</v>
      </c>
      <c r="N42" s="26">
        <v>0</v>
      </c>
      <c r="O42" s="26">
        <f t="shared" si="27"/>
        <v>-3879</v>
      </c>
      <c r="P42" s="26">
        <f t="shared" si="28"/>
        <v>20</v>
      </c>
      <c r="Q42" s="26">
        <v>0</v>
      </c>
      <c r="R42" s="26">
        <v>0</v>
      </c>
      <c r="S42" s="26">
        <v>20</v>
      </c>
      <c r="T42" s="26">
        <f t="shared" si="29"/>
        <v>3899</v>
      </c>
      <c r="U42" s="26">
        <v>0</v>
      </c>
      <c r="V42" s="26">
        <v>2331</v>
      </c>
      <c r="W42" s="26">
        <v>1568</v>
      </c>
      <c r="X42" s="17"/>
    </row>
    <row r="43" spans="1:24" s="18" customFormat="1" ht="21" customHeight="1" x14ac:dyDescent="0.2">
      <c r="A43" s="24" t="s">
        <v>91</v>
      </c>
      <c r="B43" s="16">
        <f t="shared" si="21"/>
        <v>69720</v>
      </c>
      <c r="C43" s="16">
        <f>+F43+P43+'MPI NBP 2-IIP NBP 2'!C43+'MPI NBP 2-IIP NBP 2'!J43</f>
        <v>74764</v>
      </c>
      <c r="D43" s="16">
        <f>+K43+T43+'MPI NBP 2-IIP NBP 2'!K43</f>
        <v>5044</v>
      </c>
      <c r="E43" s="16">
        <f t="shared" si="22"/>
        <v>0</v>
      </c>
      <c r="F43" s="16">
        <f t="shared" si="23"/>
        <v>0</v>
      </c>
      <c r="G43" s="16">
        <v>0</v>
      </c>
      <c r="H43" s="16">
        <f t="shared" si="24"/>
        <v>0</v>
      </c>
      <c r="I43" s="16">
        <v>0</v>
      </c>
      <c r="J43" s="16">
        <v>0</v>
      </c>
      <c r="K43" s="16">
        <f t="shared" si="25"/>
        <v>0</v>
      </c>
      <c r="L43" s="16">
        <f t="shared" si="26"/>
        <v>0</v>
      </c>
      <c r="M43" s="16">
        <v>0</v>
      </c>
      <c r="N43" s="16">
        <v>0</v>
      </c>
      <c r="O43" s="16">
        <f t="shared" si="27"/>
        <v>-5024</v>
      </c>
      <c r="P43" s="16">
        <f t="shared" si="28"/>
        <v>20</v>
      </c>
      <c r="Q43" s="16">
        <v>0</v>
      </c>
      <c r="R43" s="16">
        <v>0</v>
      </c>
      <c r="S43" s="16">
        <v>20</v>
      </c>
      <c r="T43" s="16">
        <f t="shared" si="29"/>
        <v>5044</v>
      </c>
      <c r="U43" s="16">
        <v>0</v>
      </c>
      <c r="V43" s="16">
        <v>3507</v>
      </c>
      <c r="W43" s="16">
        <v>1537</v>
      </c>
      <c r="X43" s="17"/>
    </row>
    <row r="44" spans="1:24" s="18" customFormat="1" ht="21" customHeight="1" x14ac:dyDescent="0.2">
      <c r="A44" s="25" t="s">
        <v>92</v>
      </c>
      <c r="B44" s="19">
        <f t="shared" si="21"/>
        <v>74639</v>
      </c>
      <c r="C44" s="19">
        <f>+F44+P44+'MPI NBP 2-IIP NBP 2'!C44+'MPI NBP 2-IIP NBP 2'!J44</f>
        <v>80642</v>
      </c>
      <c r="D44" s="19">
        <f>+K44+T44+'MPI NBP 2-IIP NBP 2'!K44</f>
        <v>6003</v>
      </c>
      <c r="E44" s="19">
        <f t="shared" si="22"/>
        <v>0</v>
      </c>
      <c r="F44" s="19">
        <f t="shared" si="23"/>
        <v>0</v>
      </c>
      <c r="G44" s="19">
        <v>0</v>
      </c>
      <c r="H44" s="19">
        <f t="shared" si="24"/>
        <v>0</v>
      </c>
      <c r="I44" s="19">
        <v>0</v>
      </c>
      <c r="J44" s="19">
        <v>0</v>
      </c>
      <c r="K44" s="19">
        <f t="shared" si="25"/>
        <v>0</v>
      </c>
      <c r="L44" s="19">
        <f t="shared" si="26"/>
        <v>0</v>
      </c>
      <c r="M44" s="19">
        <v>0</v>
      </c>
      <c r="N44" s="19">
        <v>0</v>
      </c>
      <c r="O44" s="19">
        <f t="shared" si="27"/>
        <v>-5982</v>
      </c>
      <c r="P44" s="19">
        <f t="shared" si="28"/>
        <v>20</v>
      </c>
      <c r="Q44" s="19">
        <v>0</v>
      </c>
      <c r="R44" s="19">
        <v>0</v>
      </c>
      <c r="S44" s="19">
        <v>20</v>
      </c>
      <c r="T44" s="19">
        <f t="shared" si="29"/>
        <v>6002</v>
      </c>
      <c r="U44" s="19">
        <v>0</v>
      </c>
      <c r="V44" s="19">
        <v>4400</v>
      </c>
      <c r="W44" s="19">
        <v>1602</v>
      </c>
      <c r="X44" s="17"/>
    </row>
    <row r="45" spans="1:24" s="18" customFormat="1" ht="21" customHeight="1" x14ac:dyDescent="0.2">
      <c r="A45" s="24" t="s">
        <v>93</v>
      </c>
      <c r="B45" s="16">
        <f t="shared" si="21"/>
        <v>76047</v>
      </c>
      <c r="C45" s="16">
        <f>+F45+P45+'MPI NBP 2-IIP NBP 2'!C45+'MPI NBP 2-IIP NBP 2'!J45</f>
        <v>81739</v>
      </c>
      <c r="D45" s="16">
        <f>+K45+T45+'MPI NBP 2-IIP NBP 2'!K45</f>
        <v>5692</v>
      </c>
      <c r="E45" s="16">
        <f t="shared" si="22"/>
        <v>0</v>
      </c>
      <c r="F45" s="16">
        <f t="shared" si="23"/>
        <v>0</v>
      </c>
      <c r="G45" s="16">
        <v>0</v>
      </c>
      <c r="H45" s="16">
        <f t="shared" si="24"/>
        <v>0</v>
      </c>
      <c r="I45" s="16">
        <v>0</v>
      </c>
      <c r="J45" s="16">
        <v>0</v>
      </c>
      <c r="K45" s="16">
        <f t="shared" si="25"/>
        <v>0</v>
      </c>
      <c r="L45" s="16">
        <f t="shared" si="26"/>
        <v>0</v>
      </c>
      <c r="M45" s="16">
        <v>0</v>
      </c>
      <c r="N45" s="16">
        <v>0</v>
      </c>
      <c r="O45" s="16">
        <f t="shared" si="27"/>
        <v>-5662</v>
      </c>
      <c r="P45" s="16">
        <f t="shared" si="28"/>
        <v>30</v>
      </c>
      <c r="Q45" s="16">
        <v>0</v>
      </c>
      <c r="R45" s="16">
        <v>0</v>
      </c>
      <c r="S45" s="16">
        <v>30</v>
      </c>
      <c r="T45" s="16">
        <f t="shared" si="29"/>
        <v>5692</v>
      </c>
      <c r="U45" s="16">
        <v>0</v>
      </c>
      <c r="V45" s="16">
        <v>4118</v>
      </c>
      <c r="W45" s="16">
        <v>1574</v>
      </c>
      <c r="X45" s="17"/>
    </row>
    <row r="46" spans="1:24" s="18" customFormat="1" ht="21" customHeight="1" x14ac:dyDescent="0.2">
      <c r="A46" s="25" t="s">
        <v>94</v>
      </c>
      <c r="B46" s="26">
        <f t="shared" si="21"/>
        <v>78384</v>
      </c>
      <c r="C46" s="26">
        <f>+F46+P46+'MPI NBP 2-IIP NBP 2'!C46+'MPI NBP 2-IIP NBP 2'!J46</f>
        <v>82597</v>
      </c>
      <c r="D46" s="26">
        <f>+K46+T46+'MPI NBP 2-IIP NBP 2'!K46</f>
        <v>4213</v>
      </c>
      <c r="E46" s="26">
        <f t="shared" si="22"/>
        <v>0</v>
      </c>
      <c r="F46" s="26">
        <f t="shared" si="23"/>
        <v>0</v>
      </c>
      <c r="G46" s="26">
        <v>0</v>
      </c>
      <c r="H46" s="26">
        <f t="shared" si="24"/>
        <v>0</v>
      </c>
      <c r="I46" s="26">
        <v>0</v>
      </c>
      <c r="J46" s="26">
        <v>0</v>
      </c>
      <c r="K46" s="26">
        <f t="shared" si="25"/>
        <v>0</v>
      </c>
      <c r="L46" s="26">
        <f t="shared" si="26"/>
        <v>0</v>
      </c>
      <c r="M46" s="26">
        <v>0</v>
      </c>
      <c r="N46" s="26">
        <v>0</v>
      </c>
      <c r="O46" s="26">
        <f t="shared" si="27"/>
        <v>-4193</v>
      </c>
      <c r="P46" s="26">
        <f t="shared" si="28"/>
        <v>20</v>
      </c>
      <c r="Q46" s="26">
        <v>0</v>
      </c>
      <c r="R46" s="26">
        <v>0</v>
      </c>
      <c r="S46" s="26">
        <v>20</v>
      </c>
      <c r="T46" s="26">
        <f t="shared" si="29"/>
        <v>4213</v>
      </c>
      <c r="U46" s="26">
        <v>0</v>
      </c>
      <c r="V46" s="26">
        <v>2674</v>
      </c>
      <c r="W46" s="26">
        <v>1539</v>
      </c>
      <c r="X46" s="17"/>
    </row>
    <row r="47" spans="1:24" s="18" customFormat="1" ht="21" customHeight="1" x14ac:dyDescent="0.2">
      <c r="A47" s="24" t="s">
        <v>95</v>
      </c>
      <c r="B47" s="16">
        <f t="shared" ref="B47:B54" si="30">+C47-D47</f>
        <v>79297</v>
      </c>
      <c r="C47" s="16">
        <f>+F47+P47+'MPI NBP 2-IIP NBP 2'!C47+'MPI NBP 2-IIP NBP 2'!J47</f>
        <v>84956</v>
      </c>
      <c r="D47" s="16">
        <f>+K47+T47+'MPI NBP 2-IIP NBP 2'!K47</f>
        <v>5659</v>
      </c>
      <c r="E47" s="16">
        <f t="shared" ref="E47:E54" si="31">+F47-K47</f>
        <v>0</v>
      </c>
      <c r="F47" s="16">
        <f t="shared" ref="F47:F54" si="32">+G47+H47</f>
        <v>0</v>
      </c>
      <c r="G47" s="16">
        <v>0</v>
      </c>
      <c r="H47" s="16">
        <f t="shared" ref="H47:H54" si="33">+I47+J47</f>
        <v>0</v>
      </c>
      <c r="I47" s="16">
        <v>0</v>
      </c>
      <c r="J47" s="16">
        <v>0</v>
      </c>
      <c r="K47" s="16">
        <f t="shared" ref="K47:K54" si="34">+L47</f>
        <v>0</v>
      </c>
      <c r="L47" s="16">
        <f t="shared" ref="L47:L54" si="35">+M47+N47</f>
        <v>0</v>
      </c>
      <c r="M47" s="16">
        <v>0</v>
      </c>
      <c r="N47" s="16">
        <v>0</v>
      </c>
      <c r="O47" s="16">
        <f t="shared" ref="O47:O54" si="36">+P47-T47</f>
        <v>-5639</v>
      </c>
      <c r="P47" s="16">
        <f t="shared" ref="P47:P54" si="37">+Q47+R47+S47</f>
        <v>20</v>
      </c>
      <c r="Q47" s="16">
        <v>0</v>
      </c>
      <c r="R47" s="16">
        <v>0</v>
      </c>
      <c r="S47" s="16">
        <v>20</v>
      </c>
      <c r="T47" s="16">
        <f t="shared" ref="T47:T54" si="38">+U47+V47+W47</f>
        <v>5659</v>
      </c>
      <c r="U47" s="16">
        <v>0</v>
      </c>
      <c r="V47" s="16">
        <v>4105</v>
      </c>
      <c r="W47" s="16">
        <v>1554</v>
      </c>
      <c r="X47" s="17"/>
    </row>
    <row r="48" spans="1:24" s="18" customFormat="1" ht="21" customHeight="1" x14ac:dyDescent="0.2">
      <c r="A48" s="25" t="s">
        <v>96</v>
      </c>
      <c r="B48" s="19">
        <f t="shared" si="30"/>
        <v>76976</v>
      </c>
      <c r="C48" s="19">
        <f>+F48+P48+'MPI NBP 2-IIP NBP 2'!C48+'MPI NBP 2-IIP NBP 2'!J48</f>
        <v>81961</v>
      </c>
      <c r="D48" s="19">
        <f>+K48+T48+'MPI NBP 2-IIP NBP 2'!K48</f>
        <v>4985</v>
      </c>
      <c r="E48" s="19">
        <f t="shared" si="31"/>
        <v>0</v>
      </c>
      <c r="F48" s="19">
        <f t="shared" si="32"/>
        <v>0</v>
      </c>
      <c r="G48" s="19">
        <v>0</v>
      </c>
      <c r="H48" s="19">
        <f t="shared" si="33"/>
        <v>0</v>
      </c>
      <c r="I48" s="19">
        <v>0</v>
      </c>
      <c r="J48" s="19">
        <v>0</v>
      </c>
      <c r="K48" s="19">
        <f t="shared" si="34"/>
        <v>0</v>
      </c>
      <c r="L48" s="19">
        <f t="shared" si="35"/>
        <v>0</v>
      </c>
      <c r="M48" s="19">
        <v>0</v>
      </c>
      <c r="N48" s="19">
        <v>0</v>
      </c>
      <c r="O48" s="19">
        <f t="shared" si="36"/>
        <v>-4954</v>
      </c>
      <c r="P48" s="19">
        <f t="shared" si="37"/>
        <v>31</v>
      </c>
      <c r="Q48" s="19">
        <v>0</v>
      </c>
      <c r="R48" s="19">
        <v>0</v>
      </c>
      <c r="S48" s="19">
        <v>31</v>
      </c>
      <c r="T48" s="19">
        <f t="shared" si="38"/>
        <v>4985</v>
      </c>
      <c r="U48" s="19">
        <v>0</v>
      </c>
      <c r="V48" s="19">
        <v>3460</v>
      </c>
      <c r="W48" s="19">
        <v>1525</v>
      </c>
      <c r="X48" s="17"/>
    </row>
    <row r="49" spans="1:24" s="18" customFormat="1" ht="21" customHeight="1" x14ac:dyDescent="0.2">
      <c r="A49" s="24" t="s">
        <v>97</v>
      </c>
      <c r="B49" s="16">
        <f t="shared" si="30"/>
        <v>73913</v>
      </c>
      <c r="C49" s="16">
        <f>+F49+P49+'MPI NBP 2-IIP NBP 2'!C49+'MPI NBP 2-IIP NBP 2'!J49</f>
        <v>79176</v>
      </c>
      <c r="D49" s="16">
        <f>+K49+T49+'MPI NBP 2-IIP NBP 2'!K49</f>
        <v>5263</v>
      </c>
      <c r="E49" s="16">
        <f t="shared" si="31"/>
        <v>0</v>
      </c>
      <c r="F49" s="16">
        <f t="shared" si="32"/>
        <v>0</v>
      </c>
      <c r="G49" s="16">
        <v>0</v>
      </c>
      <c r="H49" s="16">
        <f t="shared" si="33"/>
        <v>0</v>
      </c>
      <c r="I49" s="16">
        <v>0</v>
      </c>
      <c r="J49" s="16">
        <v>0</v>
      </c>
      <c r="K49" s="16">
        <f t="shared" si="34"/>
        <v>0</v>
      </c>
      <c r="L49" s="16">
        <f t="shared" si="35"/>
        <v>0</v>
      </c>
      <c r="M49" s="16">
        <v>0</v>
      </c>
      <c r="N49" s="16">
        <v>0</v>
      </c>
      <c r="O49" s="16">
        <f t="shared" si="36"/>
        <v>-5232</v>
      </c>
      <c r="P49" s="16">
        <f t="shared" si="37"/>
        <v>31</v>
      </c>
      <c r="Q49" s="16">
        <v>0</v>
      </c>
      <c r="R49" s="16">
        <v>0</v>
      </c>
      <c r="S49" s="16">
        <v>31</v>
      </c>
      <c r="T49" s="16">
        <f t="shared" si="38"/>
        <v>5263</v>
      </c>
      <c r="U49" s="16">
        <v>0</v>
      </c>
      <c r="V49" s="16">
        <v>3762</v>
      </c>
      <c r="W49" s="16">
        <v>1501</v>
      </c>
      <c r="X49" s="17"/>
    </row>
    <row r="50" spans="1:24" s="18" customFormat="1" ht="21" customHeight="1" x14ac:dyDescent="0.2">
      <c r="A50" s="25" t="s">
        <v>98</v>
      </c>
      <c r="B50" s="26">
        <f t="shared" si="30"/>
        <v>71654</v>
      </c>
      <c r="C50" s="26">
        <f>+F50+P50+'MPI NBP 2-IIP NBP 2'!C50+'MPI NBP 2-IIP NBP 2'!J50</f>
        <v>77175</v>
      </c>
      <c r="D50" s="26">
        <f>+K50+T50+'MPI NBP 2-IIP NBP 2'!K50</f>
        <v>5521</v>
      </c>
      <c r="E50" s="26">
        <f t="shared" si="31"/>
        <v>0</v>
      </c>
      <c r="F50" s="26">
        <f t="shared" si="32"/>
        <v>0</v>
      </c>
      <c r="G50" s="26">
        <v>0</v>
      </c>
      <c r="H50" s="26">
        <f t="shared" si="33"/>
        <v>0</v>
      </c>
      <c r="I50" s="26">
        <v>0</v>
      </c>
      <c r="J50" s="26">
        <v>0</v>
      </c>
      <c r="K50" s="26">
        <f t="shared" si="34"/>
        <v>0</v>
      </c>
      <c r="L50" s="26">
        <f t="shared" si="35"/>
        <v>0</v>
      </c>
      <c r="M50" s="26">
        <v>0</v>
      </c>
      <c r="N50" s="26">
        <v>0</v>
      </c>
      <c r="O50" s="26">
        <f t="shared" si="36"/>
        <v>-5490</v>
      </c>
      <c r="P50" s="26">
        <f t="shared" si="37"/>
        <v>31</v>
      </c>
      <c r="Q50" s="26">
        <v>0</v>
      </c>
      <c r="R50" s="26">
        <v>0</v>
      </c>
      <c r="S50" s="26">
        <v>31</v>
      </c>
      <c r="T50" s="26">
        <f t="shared" si="38"/>
        <v>5521</v>
      </c>
      <c r="U50" s="26">
        <v>0</v>
      </c>
      <c r="V50" s="26">
        <v>4042</v>
      </c>
      <c r="W50" s="26">
        <v>1479</v>
      </c>
      <c r="X50" s="17"/>
    </row>
    <row r="51" spans="1:24" s="18" customFormat="1" ht="21" customHeight="1" x14ac:dyDescent="0.2">
      <c r="A51" s="24" t="s">
        <v>105</v>
      </c>
      <c r="B51" s="16">
        <f t="shared" si="30"/>
        <v>70206</v>
      </c>
      <c r="C51" s="16">
        <f>+F51+P51+'MPI NBP 2-IIP NBP 2'!C51+'MPI NBP 2-IIP NBP 2'!J51</f>
        <v>74848</v>
      </c>
      <c r="D51" s="16">
        <f>+K51+T51+'MPI NBP 2-IIP NBP 2'!K51</f>
        <v>4642</v>
      </c>
      <c r="E51" s="16">
        <f t="shared" si="31"/>
        <v>0</v>
      </c>
      <c r="F51" s="16">
        <f t="shared" si="32"/>
        <v>0</v>
      </c>
      <c r="G51" s="16">
        <v>0</v>
      </c>
      <c r="H51" s="16">
        <f t="shared" si="33"/>
        <v>0</v>
      </c>
      <c r="I51" s="16">
        <v>0</v>
      </c>
      <c r="J51" s="16">
        <v>0</v>
      </c>
      <c r="K51" s="16">
        <f t="shared" si="34"/>
        <v>0</v>
      </c>
      <c r="L51" s="16">
        <f t="shared" si="35"/>
        <v>0</v>
      </c>
      <c r="M51" s="16">
        <v>0</v>
      </c>
      <c r="N51" s="16">
        <v>0</v>
      </c>
      <c r="O51" s="16">
        <f t="shared" si="36"/>
        <v>-4610</v>
      </c>
      <c r="P51" s="16">
        <f t="shared" si="37"/>
        <v>32</v>
      </c>
      <c r="Q51" s="16">
        <v>0</v>
      </c>
      <c r="R51" s="16">
        <v>0</v>
      </c>
      <c r="S51" s="16">
        <v>32</v>
      </c>
      <c r="T51" s="16">
        <f t="shared" si="38"/>
        <v>4642</v>
      </c>
      <c r="U51" s="16">
        <v>0</v>
      </c>
      <c r="V51" s="16">
        <v>3155</v>
      </c>
      <c r="W51" s="16">
        <v>1487</v>
      </c>
      <c r="X51" s="17"/>
    </row>
    <row r="52" spans="1:24" s="18" customFormat="1" ht="21" customHeight="1" x14ac:dyDescent="0.2">
      <c r="A52" s="25" t="s">
        <v>106</v>
      </c>
      <c r="B52" s="19">
        <f t="shared" si="30"/>
        <v>0</v>
      </c>
      <c r="C52" s="19">
        <f>+F52+P52+'MPI NBP 2-IIP NBP 2'!C52+'MPI NBP 2-IIP NBP 2'!J52</f>
        <v>0</v>
      </c>
      <c r="D52" s="19">
        <f>+K52+T52+'MPI NBP 2-IIP NBP 2'!K52</f>
        <v>0</v>
      </c>
      <c r="E52" s="19">
        <f t="shared" si="31"/>
        <v>0</v>
      </c>
      <c r="F52" s="19">
        <f t="shared" si="32"/>
        <v>0</v>
      </c>
      <c r="G52" s="19">
        <v>0</v>
      </c>
      <c r="H52" s="19">
        <f t="shared" si="33"/>
        <v>0</v>
      </c>
      <c r="I52" s="19">
        <v>0</v>
      </c>
      <c r="J52" s="19">
        <v>0</v>
      </c>
      <c r="K52" s="19">
        <f t="shared" si="34"/>
        <v>0</v>
      </c>
      <c r="L52" s="19">
        <f t="shared" si="35"/>
        <v>0</v>
      </c>
      <c r="M52" s="19">
        <v>0</v>
      </c>
      <c r="N52" s="19">
        <v>0</v>
      </c>
      <c r="O52" s="19">
        <f t="shared" si="36"/>
        <v>0</v>
      </c>
      <c r="P52" s="19">
        <f t="shared" si="37"/>
        <v>0</v>
      </c>
      <c r="Q52" s="19">
        <v>0</v>
      </c>
      <c r="R52" s="19">
        <v>0</v>
      </c>
      <c r="S52" s="19">
        <v>0</v>
      </c>
      <c r="T52" s="19">
        <f t="shared" si="38"/>
        <v>0</v>
      </c>
      <c r="U52" s="19">
        <v>0</v>
      </c>
      <c r="V52" s="19">
        <v>0</v>
      </c>
      <c r="W52" s="19">
        <v>0</v>
      </c>
      <c r="X52" s="17"/>
    </row>
    <row r="53" spans="1:24" s="18" customFormat="1" ht="21" customHeight="1" x14ac:dyDescent="0.2">
      <c r="A53" s="24" t="s">
        <v>107</v>
      </c>
      <c r="B53" s="16">
        <f t="shared" si="30"/>
        <v>0</v>
      </c>
      <c r="C53" s="16">
        <f>+F53+P53+'MPI NBP 2-IIP NBP 2'!C53+'MPI NBP 2-IIP NBP 2'!J53</f>
        <v>0</v>
      </c>
      <c r="D53" s="16">
        <f>+K53+T53+'MPI NBP 2-IIP NBP 2'!K53</f>
        <v>0</v>
      </c>
      <c r="E53" s="16">
        <f t="shared" si="31"/>
        <v>0</v>
      </c>
      <c r="F53" s="16">
        <f t="shared" si="32"/>
        <v>0</v>
      </c>
      <c r="G53" s="16">
        <v>0</v>
      </c>
      <c r="H53" s="16">
        <f t="shared" si="33"/>
        <v>0</v>
      </c>
      <c r="I53" s="16">
        <v>0</v>
      </c>
      <c r="J53" s="16">
        <v>0</v>
      </c>
      <c r="K53" s="16">
        <f t="shared" si="34"/>
        <v>0</v>
      </c>
      <c r="L53" s="16">
        <f t="shared" si="35"/>
        <v>0</v>
      </c>
      <c r="M53" s="16">
        <v>0</v>
      </c>
      <c r="N53" s="16">
        <v>0</v>
      </c>
      <c r="O53" s="16">
        <f t="shared" si="36"/>
        <v>0</v>
      </c>
      <c r="P53" s="16">
        <f t="shared" si="37"/>
        <v>0</v>
      </c>
      <c r="Q53" s="16">
        <v>0</v>
      </c>
      <c r="R53" s="16">
        <v>0</v>
      </c>
      <c r="S53" s="16">
        <v>0</v>
      </c>
      <c r="T53" s="16">
        <f t="shared" si="38"/>
        <v>0</v>
      </c>
      <c r="U53" s="16">
        <v>0</v>
      </c>
      <c r="V53" s="16">
        <v>0</v>
      </c>
      <c r="W53" s="16">
        <v>0</v>
      </c>
      <c r="X53" s="17"/>
    </row>
    <row r="54" spans="1:24" s="18" customFormat="1" ht="21" customHeight="1" x14ac:dyDescent="0.2">
      <c r="A54" s="25" t="s">
        <v>108</v>
      </c>
      <c r="B54" s="26">
        <f t="shared" si="30"/>
        <v>0</v>
      </c>
      <c r="C54" s="26">
        <f>+F54+P54+'MPI NBP 2-IIP NBP 2'!C54+'MPI NBP 2-IIP NBP 2'!J54</f>
        <v>0</v>
      </c>
      <c r="D54" s="26">
        <f>+K54+T54+'MPI NBP 2-IIP NBP 2'!K54</f>
        <v>0</v>
      </c>
      <c r="E54" s="26">
        <f t="shared" si="31"/>
        <v>0</v>
      </c>
      <c r="F54" s="26">
        <f t="shared" si="32"/>
        <v>0</v>
      </c>
      <c r="G54" s="26">
        <v>0</v>
      </c>
      <c r="H54" s="26">
        <f t="shared" si="33"/>
        <v>0</v>
      </c>
      <c r="I54" s="26">
        <v>0</v>
      </c>
      <c r="J54" s="26">
        <v>0</v>
      </c>
      <c r="K54" s="26">
        <f t="shared" si="34"/>
        <v>0</v>
      </c>
      <c r="L54" s="26">
        <f t="shared" si="35"/>
        <v>0</v>
      </c>
      <c r="M54" s="26">
        <v>0</v>
      </c>
      <c r="N54" s="26">
        <v>0</v>
      </c>
      <c r="O54" s="26">
        <f t="shared" si="36"/>
        <v>0</v>
      </c>
      <c r="P54" s="26">
        <f t="shared" si="37"/>
        <v>0</v>
      </c>
      <c r="Q54" s="26">
        <v>0</v>
      </c>
      <c r="R54" s="26">
        <v>0</v>
      </c>
      <c r="S54" s="26">
        <v>0</v>
      </c>
      <c r="T54" s="26">
        <f t="shared" si="38"/>
        <v>0</v>
      </c>
      <c r="U54" s="26">
        <v>0</v>
      </c>
      <c r="V54" s="26">
        <v>0</v>
      </c>
      <c r="W54" s="26">
        <v>0</v>
      </c>
      <c r="X54" s="17"/>
    </row>
  </sheetData>
  <mergeCells count="21">
    <mergeCell ref="B5:W5"/>
    <mergeCell ref="G8:G9"/>
    <mergeCell ref="F7:J7"/>
    <mergeCell ref="K7:N7"/>
    <mergeCell ref="B6:B9"/>
    <mergeCell ref="O6:W6"/>
    <mergeCell ref="C6:C9"/>
    <mergeCell ref="D6:D9"/>
    <mergeCell ref="E7:E8"/>
    <mergeCell ref="E6:K6"/>
    <mergeCell ref="U8:U9"/>
    <mergeCell ref="P7:S7"/>
    <mergeCell ref="O7:O8"/>
    <mergeCell ref="Q8:Q9"/>
    <mergeCell ref="H8:J8"/>
    <mergeCell ref="W8:W9"/>
    <mergeCell ref="R8:R9"/>
    <mergeCell ref="S8:S9"/>
    <mergeCell ref="L8:N8"/>
    <mergeCell ref="T7:W7"/>
    <mergeCell ref="V8:V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65" fitToHeight="3" orientation="landscape" r:id="rId1"/>
  <headerFooter alignWithMargins="0"/>
  <rowBreaks count="1" manualBreakCount="1">
    <brk id="38" max="2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showGridLines="0" view="pageBreakPreview" zoomScale="75" zoomScaleNormal="75" zoomScaleSheetLayoutView="75" workbookViewId="0">
      <pane xSplit="1" ySplit="10" topLeftCell="B32" activePane="bottomRight" state="frozen"/>
      <selection pane="topRight" activeCell="B1" sqref="B1"/>
      <selection pane="bottomLeft" activeCell="A11" sqref="A11"/>
      <selection pane="bottomRight" activeCell="B51" sqref="B51"/>
    </sheetView>
  </sheetViews>
  <sheetFormatPr defaultRowHeight="12.75" x14ac:dyDescent="0.2"/>
  <cols>
    <col min="1" max="1" width="14.7109375" customWidth="1"/>
    <col min="2" max="2" width="18" customWidth="1"/>
    <col min="3" max="3" width="15.5703125" customWidth="1"/>
    <col min="4" max="4" width="20" customWidth="1"/>
    <col min="5" max="5" width="17.140625" customWidth="1"/>
    <col min="6" max="6" width="22.140625" customWidth="1"/>
    <col min="7" max="7" width="21.85546875" customWidth="1"/>
    <col min="8" max="8" width="19" customWidth="1"/>
    <col min="9" max="9" width="17.5703125" customWidth="1"/>
    <col min="10" max="10" width="15.85546875" customWidth="1"/>
    <col min="11" max="11" width="15" customWidth="1"/>
  </cols>
  <sheetData>
    <row r="1" spans="1:28" s="8" customFormat="1" ht="18" x14ac:dyDescent="0.2">
      <c r="A1" s="61" t="s">
        <v>100</v>
      </c>
    </row>
    <row r="2" spans="1:28" x14ac:dyDescent="0.2">
      <c r="A2" s="4"/>
    </row>
    <row r="3" spans="1:28" ht="15.75" x14ac:dyDescent="0.25">
      <c r="A3" s="6" t="s">
        <v>103</v>
      </c>
    </row>
    <row r="4" spans="1:28" x14ac:dyDescent="0.2">
      <c r="A4" s="4"/>
    </row>
    <row r="5" spans="1:28" s="1" customFormat="1" ht="20.25" customHeight="1" x14ac:dyDescent="0.25">
      <c r="A5" s="89"/>
      <c r="B5" s="254" t="s">
        <v>60</v>
      </c>
      <c r="C5" s="255"/>
      <c r="D5" s="255"/>
      <c r="E5" s="255"/>
      <c r="F5" s="255"/>
      <c r="G5" s="255"/>
      <c r="H5" s="255"/>
      <c r="I5" s="91"/>
      <c r="J5" s="91"/>
      <c r="K5" s="92"/>
    </row>
    <row r="6" spans="1:28" s="1" customFormat="1" ht="25.5" customHeight="1" x14ac:dyDescent="0.2">
      <c r="A6" s="81"/>
      <c r="B6" s="256" t="s">
        <v>61</v>
      </c>
      <c r="C6" s="257"/>
      <c r="D6" s="257"/>
      <c r="E6" s="257"/>
      <c r="F6" s="257"/>
      <c r="G6" s="257"/>
      <c r="H6" s="258"/>
      <c r="I6" s="250" t="s">
        <v>58</v>
      </c>
      <c r="J6" s="250"/>
      <c r="K6" s="251"/>
    </row>
    <row r="7" spans="1:28" s="2" customFormat="1" ht="27" customHeight="1" x14ac:dyDescent="0.25">
      <c r="A7" s="68"/>
      <c r="B7" s="264" t="s">
        <v>3</v>
      </c>
      <c r="C7" s="261" t="s">
        <v>50</v>
      </c>
      <c r="D7" s="262"/>
      <c r="E7" s="262"/>
      <c r="F7" s="262"/>
      <c r="G7" s="262"/>
      <c r="H7" s="263"/>
      <c r="I7" s="249" t="s">
        <v>3</v>
      </c>
      <c r="J7" s="252" t="s">
        <v>50</v>
      </c>
      <c r="K7" s="252" t="s">
        <v>4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2" customFormat="1" ht="40.5" customHeight="1" x14ac:dyDescent="0.2">
      <c r="A8" s="82" t="s">
        <v>99</v>
      </c>
      <c r="B8" s="264"/>
      <c r="C8" s="122" t="s">
        <v>35</v>
      </c>
      <c r="D8" s="259" t="s">
        <v>62</v>
      </c>
      <c r="E8" s="259" t="s">
        <v>63</v>
      </c>
      <c r="F8" s="259" t="s">
        <v>64</v>
      </c>
      <c r="G8" s="259" t="s">
        <v>65</v>
      </c>
      <c r="H8" s="259" t="s">
        <v>66</v>
      </c>
      <c r="I8" s="249"/>
      <c r="J8" s="252"/>
      <c r="K8" s="25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" customFormat="1" ht="19.5" customHeight="1" x14ac:dyDescent="0.25">
      <c r="A9" s="69"/>
      <c r="B9" s="123"/>
      <c r="C9" s="124"/>
      <c r="D9" s="260"/>
      <c r="E9" s="260"/>
      <c r="F9" s="260"/>
      <c r="G9" s="260"/>
      <c r="H9" s="260"/>
      <c r="I9" s="125"/>
      <c r="J9" s="253"/>
      <c r="K9" s="25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5" customFormat="1" ht="21" customHeight="1" x14ac:dyDescent="0.25">
      <c r="A10" s="27"/>
      <c r="B10" s="27">
        <v>14</v>
      </c>
      <c r="C10" s="27">
        <f t="shared" ref="C10:K10" si="0">B10+1</f>
        <v>15</v>
      </c>
      <c r="D10" s="27">
        <f t="shared" si="0"/>
        <v>16</v>
      </c>
      <c r="E10" s="27">
        <f t="shared" si="0"/>
        <v>17</v>
      </c>
      <c r="F10" s="27">
        <f t="shared" si="0"/>
        <v>18</v>
      </c>
      <c r="G10" s="27">
        <f t="shared" si="0"/>
        <v>19</v>
      </c>
      <c r="H10" s="27">
        <f t="shared" si="0"/>
        <v>20</v>
      </c>
      <c r="I10" s="27">
        <f t="shared" si="0"/>
        <v>21</v>
      </c>
      <c r="J10" s="27">
        <f t="shared" si="0"/>
        <v>22</v>
      </c>
      <c r="K10" s="27">
        <f t="shared" si="0"/>
        <v>23</v>
      </c>
    </row>
    <row r="11" spans="1:28" s="18" customFormat="1" ht="21" customHeight="1" x14ac:dyDescent="0.2">
      <c r="A11" s="24" t="s">
        <v>9</v>
      </c>
      <c r="B11" s="16">
        <f t="shared" ref="B11:B30" si="1">+C11</f>
        <v>30003</v>
      </c>
      <c r="C11" s="16">
        <f t="shared" ref="C11:C30" si="2">+D11+E11+F11+G11+H11</f>
        <v>30003</v>
      </c>
      <c r="D11" s="16">
        <v>1147</v>
      </c>
      <c r="E11" s="16">
        <v>47</v>
      </c>
      <c r="F11" s="16">
        <v>628</v>
      </c>
      <c r="G11" s="16">
        <v>27002</v>
      </c>
      <c r="H11" s="16">
        <v>1179</v>
      </c>
      <c r="I11" s="16">
        <f>+J11-K11</f>
        <v>0</v>
      </c>
      <c r="J11" s="16">
        <v>0</v>
      </c>
      <c r="K11" s="16">
        <v>0</v>
      </c>
    </row>
    <row r="12" spans="1:28" s="18" customFormat="1" ht="21" customHeight="1" x14ac:dyDescent="0.2">
      <c r="A12" s="25" t="s">
        <v>10</v>
      </c>
      <c r="B12" s="19">
        <f t="shared" si="1"/>
        <v>29946</v>
      </c>
      <c r="C12" s="19">
        <f t="shared" si="2"/>
        <v>29946</v>
      </c>
      <c r="D12" s="19">
        <v>1074</v>
      </c>
      <c r="E12" s="19">
        <v>49</v>
      </c>
      <c r="F12" s="19">
        <v>608</v>
      </c>
      <c r="G12" s="19">
        <v>27269</v>
      </c>
      <c r="H12" s="19">
        <v>946</v>
      </c>
      <c r="I12" s="19">
        <f t="shared" ref="I12:I46" si="3">+J12-K12</f>
        <v>0</v>
      </c>
      <c r="J12" s="19">
        <v>0</v>
      </c>
      <c r="K12" s="19">
        <v>0</v>
      </c>
    </row>
    <row r="13" spans="1:28" s="18" customFormat="1" ht="21" customHeight="1" x14ac:dyDescent="0.2">
      <c r="A13" s="24" t="s">
        <v>11</v>
      </c>
      <c r="B13" s="16">
        <f t="shared" si="1"/>
        <v>29739</v>
      </c>
      <c r="C13" s="16">
        <f t="shared" si="2"/>
        <v>29739</v>
      </c>
      <c r="D13" s="16">
        <v>1107</v>
      </c>
      <c r="E13" s="16">
        <v>51</v>
      </c>
      <c r="F13" s="16">
        <v>596</v>
      </c>
      <c r="G13" s="16">
        <v>26180</v>
      </c>
      <c r="H13" s="16">
        <v>1805</v>
      </c>
      <c r="I13" s="16">
        <f t="shared" si="3"/>
        <v>0</v>
      </c>
      <c r="J13" s="16">
        <v>0</v>
      </c>
      <c r="K13" s="16">
        <v>0</v>
      </c>
    </row>
    <row r="14" spans="1:28" s="18" customFormat="1" ht="21" customHeight="1" x14ac:dyDescent="0.2">
      <c r="A14" s="25" t="s">
        <v>12</v>
      </c>
      <c r="B14" s="26">
        <f t="shared" si="1"/>
        <v>26966</v>
      </c>
      <c r="C14" s="26">
        <f t="shared" si="2"/>
        <v>26966</v>
      </c>
      <c r="D14" s="26">
        <v>1062</v>
      </c>
      <c r="E14" s="26">
        <v>51</v>
      </c>
      <c r="F14" s="26">
        <v>514</v>
      </c>
      <c r="G14" s="26">
        <v>25321</v>
      </c>
      <c r="H14" s="26">
        <v>18</v>
      </c>
      <c r="I14" s="26">
        <f t="shared" si="3"/>
        <v>0</v>
      </c>
      <c r="J14" s="26">
        <v>0</v>
      </c>
      <c r="K14" s="26">
        <v>0</v>
      </c>
    </row>
    <row r="15" spans="1:28" s="18" customFormat="1" ht="21" customHeight="1" x14ac:dyDescent="0.2">
      <c r="A15" s="24" t="s">
        <v>13</v>
      </c>
      <c r="B15" s="16">
        <f t="shared" si="1"/>
        <v>29498</v>
      </c>
      <c r="C15" s="16">
        <f t="shared" si="2"/>
        <v>29498</v>
      </c>
      <c r="D15" s="16">
        <v>1091</v>
      </c>
      <c r="E15" s="16">
        <v>55</v>
      </c>
      <c r="F15" s="16">
        <v>514</v>
      </c>
      <c r="G15" s="16">
        <v>26809</v>
      </c>
      <c r="H15" s="16">
        <v>1029</v>
      </c>
      <c r="I15" s="16">
        <f t="shared" si="3"/>
        <v>0</v>
      </c>
      <c r="J15" s="16">
        <v>0</v>
      </c>
      <c r="K15" s="16">
        <v>0</v>
      </c>
    </row>
    <row r="16" spans="1:28" s="18" customFormat="1" ht="21" customHeight="1" x14ac:dyDescent="0.2">
      <c r="A16" s="25" t="s">
        <v>14</v>
      </c>
      <c r="B16" s="19">
        <f t="shared" si="1"/>
        <v>34153</v>
      </c>
      <c r="C16" s="19">
        <f t="shared" si="2"/>
        <v>34153</v>
      </c>
      <c r="D16" s="19">
        <v>1197</v>
      </c>
      <c r="E16" s="19">
        <v>60</v>
      </c>
      <c r="F16" s="19">
        <v>468</v>
      </c>
      <c r="G16" s="19">
        <v>31845</v>
      </c>
      <c r="H16" s="19">
        <v>583</v>
      </c>
      <c r="I16" s="19">
        <f t="shared" si="3"/>
        <v>0</v>
      </c>
      <c r="J16" s="19">
        <v>0</v>
      </c>
      <c r="K16" s="19">
        <v>0</v>
      </c>
    </row>
    <row r="17" spans="1:11" s="21" customFormat="1" ht="21" customHeight="1" x14ac:dyDescent="0.2">
      <c r="A17" s="24" t="s">
        <v>15</v>
      </c>
      <c r="B17" s="16">
        <f t="shared" si="1"/>
        <v>34146</v>
      </c>
      <c r="C17" s="16">
        <f t="shared" si="2"/>
        <v>34146</v>
      </c>
      <c r="D17" s="16">
        <v>1302</v>
      </c>
      <c r="E17" s="16">
        <v>63</v>
      </c>
      <c r="F17" s="16">
        <v>382</v>
      </c>
      <c r="G17" s="16">
        <v>31165</v>
      </c>
      <c r="H17" s="16">
        <v>1234</v>
      </c>
      <c r="I17" s="16">
        <f t="shared" si="3"/>
        <v>0</v>
      </c>
      <c r="J17" s="16">
        <v>0</v>
      </c>
      <c r="K17" s="16">
        <v>0</v>
      </c>
    </row>
    <row r="18" spans="1:11" s="18" customFormat="1" ht="21" customHeight="1" x14ac:dyDescent="0.2">
      <c r="A18" s="25" t="s">
        <v>16</v>
      </c>
      <c r="B18" s="26">
        <f t="shared" si="1"/>
        <v>35971</v>
      </c>
      <c r="C18" s="26">
        <f t="shared" si="2"/>
        <v>35971</v>
      </c>
      <c r="D18" s="26">
        <v>1434</v>
      </c>
      <c r="E18" s="26">
        <v>66</v>
      </c>
      <c r="F18" s="26">
        <v>253</v>
      </c>
      <c r="G18" s="26">
        <v>32805</v>
      </c>
      <c r="H18" s="26">
        <v>1413</v>
      </c>
      <c r="I18" s="26">
        <f t="shared" si="3"/>
        <v>0</v>
      </c>
      <c r="J18" s="26">
        <v>0</v>
      </c>
      <c r="K18" s="26">
        <v>0</v>
      </c>
    </row>
    <row r="19" spans="1:11" s="18" customFormat="1" ht="21" customHeight="1" x14ac:dyDescent="0.2">
      <c r="A19" s="24" t="s">
        <v>17</v>
      </c>
      <c r="B19" s="16">
        <f t="shared" si="1"/>
        <v>36547</v>
      </c>
      <c r="C19" s="16">
        <f t="shared" si="2"/>
        <v>36547</v>
      </c>
      <c r="D19" s="16">
        <v>1595</v>
      </c>
      <c r="E19" s="16">
        <v>67</v>
      </c>
      <c r="F19" s="16">
        <v>132</v>
      </c>
      <c r="G19" s="16">
        <v>33875</v>
      </c>
      <c r="H19" s="16">
        <v>878</v>
      </c>
      <c r="I19" s="16">
        <f t="shared" si="3"/>
        <v>0</v>
      </c>
      <c r="J19" s="16">
        <v>0</v>
      </c>
      <c r="K19" s="16">
        <v>0</v>
      </c>
    </row>
    <row r="20" spans="1:11" s="18" customFormat="1" ht="21" customHeight="1" x14ac:dyDescent="0.2">
      <c r="A20" s="25" t="s">
        <v>18</v>
      </c>
      <c r="B20" s="19">
        <f t="shared" si="1"/>
        <v>36919</v>
      </c>
      <c r="C20" s="19">
        <f t="shared" si="2"/>
        <v>36919</v>
      </c>
      <c r="D20" s="19">
        <v>1563</v>
      </c>
      <c r="E20" s="19">
        <v>67</v>
      </c>
      <c r="F20" s="19">
        <v>130</v>
      </c>
      <c r="G20" s="19">
        <v>33922</v>
      </c>
      <c r="H20" s="19">
        <v>1237</v>
      </c>
      <c r="I20" s="19">
        <f t="shared" si="3"/>
        <v>0</v>
      </c>
      <c r="J20" s="19">
        <v>0</v>
      </c>
      <c r="K20" s="19">
        <v>0</v>
      </c>
    </row>
    <row r="21" spans="1:11" s="18" customFormat="1" ht="21" customHeight="1" x14ac:dyDescent="0.2">
      <c r="A21" s="24" t="s">
        <v>19</v>
      </c>
      <c r="B21" s="16">
        <f t="shared" si="1"/>
        <v>38414</v>
      </c>
      <c r="C21" s="16">
        <f t="shared" si="2"/>
        <v>38414</v>
      </c>
      <c r="D21" s="16">
        <v>1570</v>
      </c>
      <c r="E21" s="16">
        <v>68</v>
      </c>
      <c r="F21" s="16">
        <v>142</v>
      </c>
      <c r="G21" s="16">
        <v>34825</v>
      </c>
      <c r="H21" s="16">
        <v>1809</v>
      </c>
      <c r="I21" s="16">
        <f t="shared" si="3"/>
        <v>0</v>
      </c>
      <c r="J21" s="16">
        <v>0</v>
      </c>
      <c r="K21" s="16">
        <v>0</v>
      </c>
    </row>
    <row r="22" spans="1:11" s="18" customFormat="1" ht="21" customHeight="1" x14ac:dyDescent="0.2">
      <c r="A22" s="25" t="s">
        <v>20</v>
      </c>
      <c r="B22" s="26">
        <f t="shared" si="1"/>
        <v>36833</v>
      </c>
      <c r="C22" s="26">
        <f t="shared" si="2"/>
        <v>36833</v>
      </c>
      <c r="D22" s="26">
        <v>1598</v>
      </c>
      <c r="E22" s="26">
        <v>68</v>
      </c>
      <c r="F22" s="26">
        <v>133</v>
      </c>
      <c r="G22" s="26">
        <v>34250</v>
      </c>
      <c r="H22" s="26">
        <v>784</v>
      </c>
      <c r="I22" s="26">
        <f t="shared" si="3"/>
        <v>0</v>
      </c>
      <c r="J22" s="26">
        <v>0</v>
      </c>
      <c r="K22" s="26">
        <v>0</v>
      </c>
    </row>
    <row r="23" spans="1:11" s="21" customFormat="1" ht="21" customHeight="1" x14ac:dyDescent="0.2">
      <c r="A23" s="24" t="s">
        <v>21</v>
      </c>
      <c r="B23" s="16">
        <f t="shared" si="1"/>
        <v>38136</v>
      </c>
      <c r="C23" s="16">
        <f t="shared" si="2"/>
        <v>38136</v>
      </c>
      <c r="D23" s="16">
        <v>1648</v>
      </c>
      <c r="E23" s="16">
        <v>68</v>
      </c>
      <c r="F23" s="16">
        <v>118</v>
      </c>
      <c r="G23" s="16">
        <v>35338</v>
      </c>
      <c r="H23" s="16">
        <v>964</v>
      </c>
      <c r="I23" s="16">
        <f t="shared" si="3"/>
        <v>0</v>
      </c>
      <c r="J23" s="16">
        <v>0</v>
      </c>
      <c r="K23" s="16">
        <v>0</v>
      </c>
    </row>
    <row r="24" spans="1:11" s="18" customFormat="1" ht="21" customHeight="1" x14ac:dyDescent="0.2">
      <c r="A24" s="25" t="s">
        <v>22</v>
      </c>
      <c r="B24" s="19">
        <f t="shared" si="1"/>
        <v>40462</v>
      </c>
      <c r="C24" s="19">
        <f t="shared" si="2"/>
        <v>40462</v>
      </c>
      <c r="D24" s="19">
        <v>1594</v>
      </c>
      <c r="E24" s="19">
        <v>69</v>
      </c>
      <c r="F24" s="19">
        <v>106</v>
      </c>
      <c r="G24" s="19">
        <v>36204</v>
      </c>
      <c r="H24" s="19">
        <v>2489</v>
      </c>
      <c r="I24" s="19">
        <f t="shared" si="3"/>
        <v>0</v>
      </c>
      <c r="J24" s="19">
        <v>0</v>
      </c>
      <c r="K24" s="19">
        <v>0</v>
      </c>
    </row>
    <row r="25" spans="1:11" s="18" customFormat="1" ht="21" customHeight="1" x14ac:dyDescent="0.2">
      <c r="A25" s="24" t="s">
        <v>23</v>
      </c>
      <c r="B25" s="16">
        <f t="shared" si="1"/>
        <v>41134</v>
      </c>
      <c r="C25" s="16">
        <f t="shared" si="2"/>
        <v>41134</v>
      </c>
      <c r="D25" s="16">
        <v>1722</v>
      </c>
      <c r="E25" s="16">
        <v>69</v>
      </c>
      <c r="F25" s="16">
        <v>103</v>
      </c>
      <c r="G25" s="16">
        <v>36622</v>
      </c>
      <c r="H25" s="16">
        <v>2618</v>
      </c>
      <c r="I25" s="16">
        <f t="shared" si="3"/>
        <v>0</v>
      </c>
      <c r="J25" s="16">
        <v>0</v>
      </c>
      <c r="K25" s="16">
        <v>0</v>
      </c>
    </row>
    <row r="26" spans="1:11" s="18" customFormat="1" ht="21" customHeight="1" x14ac:dyDescent="0.2">
      <c r="A26" s="25" t="s">
        <v>0</v>
      </c>
      <c r="B26" s="26">
        <f t="shared" si="1"/>
        <v>44692</v>
      </c>
      <c r="C26" s="26">
        <f t="shared" si="2"/>
        <v>44692</v>
      </c>
      <c r="D26" s="26">
        <v>1881</v>
      </c>
      <c r="E26" s="26">
        <v>68</v>
      </c>
      <c r="F26" s="26">
        <v>99</v>
      </c>
      <c r="G26" s="26">
        <v>37141</v>
      </c>
      <c r="H26" s="26">
        <v>5503</v>
      </c>
      <c r="I26" s="26">
        <f t="shared" si="3"/>
        <v>0</v>
      </c>
      <c r="J26" s="26">
        <v>0</v>
      </c>
      <c r="K26" s="26">
        <v>0</v>
      </c>
    </row>
    <row r="27" spans="1:11" s="18" customFormat="1" ht="21" customHeight="1" x14ac:dyDescent="0.2">
      <c r="A27" s="24" t="s">
        <v>1</v>
      </c>
      <c r="B27" s="16">
        <f t="shared" si="1"/>
        <v>48690</v>
      </c>
      <c r="C27" s="16">
        <f t="shared" si="2"/>
        <v>48690</v>
      </c>
      <c r="D27" s="16">
        <v>1962</v>
      </c>
      <c r="E27" s="16">
        <v>71</v>
      </c>
      <c r="F27" s="16">
        <v>93</v>
      </c>
      <c r="G27" s="16">
        <v>35716</v>
      </c>
      <c r="H27" s="16">
        <v>10848</v>
      </c>
      <c r="I27" s="16">
        <f t="shared" si="3"/>
        <v>0</v>
      </c>
      <c r="J27" s="16">
        <v>0</v>
      </c>
      <c r="K27" s="16">
        <v>0</v>
      </c>
    </row>
    <row r="28" spans="1:11" s="18" customFormat="1" ht="21" customHeight="1" x14ac:dyDescent="0.2">
      <c r="A28" s="25" t="s">
        <v>24</v>
      </c>
      <c r="B28" s="19">
        <f t="shared" si="1"/>
        <v>52157</v>
      </c>
      <c r="C28" s="19">
        <f t="shared" si="2"/>
        <v>52157</v>
      </c>
      <c r="D28" s="19">
        <v>1950</v>
      </c>
      <c r="E28" s="19">
        <v>72</v>
      </c>
      <c r="F28" s="19">
        <v>104</v>
      </c>
      <c r="G28" s="19">
        <v>39252</v>
      </c>
      <c r="H28" s="19">
        <v>10779</v>
      </c>
      <c r="I28" s="19">
        <f t="shared" si="3"/>
        <v>0</v>
      </c>
      <c r="J28" s="19">
        <v>0</v>
      </c>
      <c r="K28" s="19">
        <v>0</v>
      </c>
    </row>
    <row r="29" spans="1:11" s="18" customFormat="1" ht="21" customHeight="1" x14ac:dyDescent="0.2">
      <c r="A29" s="24" t="s">
        <v>25</v>
      </c>
      <c r="B29" s="16">
        <f t="shared" si="1"/>
        <v>51631</v>
      </c>
      <c r="C29" s="16">
        <f t="shared" si="2"/>
        <v>51631</v>
      </c>
      <c r="D29" s="16">
        <v>2064</v>
      </c>
      <c r="E29" s="16">
        <v>76</v>
      </c>
      <c r="F29" s="16">
        <v>109</v>
      </c>
      <c r="G29" s="16">
        <v>41445</v>
      </c>
      <c r="H29" s="16">
        <v>7937</v>
      </c>
      <c r="I29" s="16">
        <f t="shared" si="3"/>
        <v>0</v>
      </c>
      <c r="J29" s="16">
        <v>0</v>
      </c>
      <c r="K29" s="16">
        <v>0</v>
      </c>
    </row>
    <row r="30" spans="1:11" s="18" customFormat="1" ht="21" customHeight="1" x14ac:dyDescent="0.2">
      <c r="A30" s="25" t="s">
        <v>26</v>
      </c>
      <c r="B30" s="26">
        <f t="shared" si="1"/>
        <v>44139</v>
      </c>
      <c r="C30" s="26">
        <f t="shared" si="2"/>
        <v>44139</v>
      </c>
      <c r="D30" s="26">
        <v>2032</v>
      </c>
      <c r="E30" s="26">
        <v>77</v>
      </c>
      <c r="F30" s="26">
        <v>190</v>
      </c>
      <c r="G30" s="26">
        <v>40637</v>
      </c>
      <c r="H30" s="26">
        <v>1203</v>
      </c>
      <c r="I30" s="26">
        <f t="shared" si="3"/>
        <v>0</v>
      </c>
      <c r="J30" s="26">
        <v>0</v>
      </c>
      <c r="K30" s="26">
        <v>0</v>
      </c>
    </row>
    <row r="31" spans="1:11" s="18" customFormat="1" ht="21" customHeight="1" x14ac:dyDescent="0.2">
      <c r="A31" s="24" t="s">
        <v>79</v>
      </c>
      <c r="B31" s="16">
        <f t="shared" ref="B31:B39" si="4">+C31</f>
        <v>46141</v>
      </c>
      <c r="C31" s="16">
        <f t="shared" ref="C31:C39" si="5">+D31+E31+F31+G31+H31</f>
        <v>46141</v>
      </c>
      <c r="D31" s="16">
        <v>2289</v>
      </c>
      <c r="E31" s="16">
        <v>80</v>
      </c>
      <c r="F31" s="16">
        <v>223</v>
      </c>
      <c r="G31" s="16">
        <v>41422</v>
      </c>
      <c r="H31" s="16">
        <v>2127</v>
      </c>
      <c r="I31" s="16">
        <f t="shared" si="3"/>
        <v>0</v>
      </c>
      <c r="J31" s="16">
        <v>0</v>
      </c>
      <c r="K31" s="16">
        <v>0</v>
      </c>
    </row>
    <row r="32" spans="1:11" s="18" customFormat="1" ht="21" customHeight="1" x14ac:dyDescent="0.2">
      <c r="A32" s="25" t="s">
        <v>80</v>
      </c>
      <c r="B32" s="19">
        <f t="shared" si="4"/>
        <v>47652</v>
      </c>
      <c r="C32" s="19">
        <f t="shared" si="5"/>
        <v>47652</v>
      </c>
      <c r="D32" s="19">
        <v>2210</v>
      </c>
      <c r="E32" s="19">
        <v>38</v>
      </c>
      <c r="F32" s="19">
        <v>218</v>
      </c>
      <c r="G32" s="19">
        <v>42561</v>
      </c>
      <c r="H32" s="19">
        <v>2625</v>
      </c>
      <c r="I32" s="19">
        <f t="shared" si="3"/>
        <v>0</v>
      </c>
      <c r="J32" s="19">
        <v>0</v>
      </c>
      <c r="K32" s="19">
        <v>0</v>
      </c>
    </row>
    <row r="33" spans="1:11" s="18" customFormat="1" ht="21" customHeight="1" x14ac:dyDescent="0.2">
      <c r="A33" s="24" t="s">
        <v>81</v>
      </c>
      <c r="B33" s="16">
        <f t="shared" si="4"/>
        <v>53409</v>
      </c>
      <c r="C33" s="16">
        <f t="shared" si="5"/>
        <v>53409</v>
      </c>
      <c r="D33" s="16">
        <v>2264</v>
      </c>
      <c r="E33" s="16">
        <v>1452</v>
      </c>
      <c r="F33" s="16">
        <v>298</v>
      </c>
      <c r="G33" s="16">
        <v>45731</v>
      </c>
      <c r="H33" s="16">
        <v>3664</v>
      </c>
      <c r="I33" s="16">
        <f t="shared" si="3"/>
        <v>0</v>
      </c>
      <c r="J33" s="16">
        <v>0</v>
      </c>
      <c r="K33" s="16">
        <v>0</v>
      </c>
    </row>
    <row r="34" spans="1:11" s="18" customFormat="1" ht="21" customHeight="1" x14ac:dyDescent="0.2">
      <c r="A34" s="25" t="s">
        <v>82</v>
      </c>
      <c r="B34" s="26">
        <f t="shared" si="4"/>
        <v>55221</v>
      </c>
      <c r="C34" s="26">
        <f t="shared" si="5"/>
        <v>55221</v>
      </c>
      <c r="D34" s="26">
        <v>2534</v>
      </c>
      <c r="E34" s="26">
        <v>1459</v>
      </c>
      <c r="F34" s="26">
        <v>299</v>
      </c>
      <c r="G34" s="26">
        <v>48387</v>
      </c>
      <c r="H34" s="26">
        <v>2542</v>
      </c>
      <c r="I34" s="26">
        <f t="shared" si="3"/>
        <v>0</v>
      </c>
      <c r="J34" s="26">
        <v>0</v>
      </c>
      <c r="K34" s="26">
        <v>0</v>
      </c>
    </row>
    <row r="35" spans="1:11" s="18" customFormat="1" ht="21" customHeight="1" x14ac:dyDescent="0.2">
      <c r="A35" s="24" t="s">
        <v>83</v>
      </c>
      <c r="B35" s="16">
        <f t="shared" si="4"/>
        <v>63380</v>
      </c>
      <c r="C35" s="16">
        <f t="shared" si="5"/>
        <v>63380</v>
      </c>
      <c r="D35" s="16">
        <v>2730</v>
      </c>
      <c r="E35" s="16">
        <v>1510</v>
      </c>
      <c r="F35" s="16">
        <v>309</v>
      </c>
      <c r="G35" s="16">
        <v>54573</v>
      </c>
      <c r="H35" s="16">
        <v>4258</v>
      </c>
      <c r="I35" s="16">
        <f t="shared" si="3"/>
        <v>0</v>
      </c>
      <c r="J35" s="16">
        <v>0</v>
      </c>
      <c r="K35" s="16">
        <v>0</v>
      </c>
    </row>
    <row r="36" spans="1:11" s="18" customFormat="1" ht="21" customHeight="1" x14ac:dyDescent="0.2">
      <c r="A36" s="25" t="s">
        <v>84</v>
      </c>
      <c r="B36" s="19">
        <f t="shared" si="4"/>
        <v>69974</v>
      </c>
      <c r="C36" s="19">
        <f t="shared" si="5"/>
        <v>69974</v>
      </c>
      <c r="D36" s="19">
        <v>3361</v>
      </c>
      <c r="E36" s="19">
        <v>1620</v>
      </c>
      <c r="F36" s="19">
        <v>332</v>
      </c>
      <c r="G36" s="19">
        <v>60398</v>
      </c>
      <c r="H36" s="19">
        <v>4263</v>
      </c>
      <c r="I36" s="19">
        <f t="shared" si="3"/>
        <v>0</v>
      </c>
      <c r="J36" s="19">
        <v>0</v>
      </c>
      <c r="K36" s="19">
        <v>0</v>
      </c>
    </row>
    <row r="37" spans="1:11" s="18" customFormat="1" ht="21" customHeight="1" x14ac:dyDescent="0.2">
      <c r="A37" s="24" t="s">
        <v>85</v>
      </c>
      <c r="B37" s="16">
        <f t="shared" si="4"/>
        <v>72366</v>
      </c>
      <c r="C37" s="16">
        <f t="shared" si="5"/>
        <v>72366</v>
      </c>
      <c r="D37" s="16">
        <v>3183</v>
      </c>
      <c r="E37" s="16">
        <v>1486</v>
      </c>
      <c r="F37" s="16">
        <v>313</v>
      </c>
      <c r="G37" s="16">
        <v>61699</v>
      </c>
      <c r="H37" s="16">
        <v>5685</v>
      </c>
      <c r="I37" s="16">
        <f t="shared" si="3"/>
        <v>0</v>
      </c>
      <c r="J37" s="16">
        <v>0</v>
      </c>
      <c r="K37" s="16">
        <v>0</v>
      </c>
    </row>
    <row r="38" spans="1:11" s="18" customFormat="1" ht="21" customHeight="1" x14ac:dyDescent="0.2">
      <c r="A38" s="25" t="s">
        <v>86</v>
      </c>
      <c r="B38" s="26">
        <f t="shared" si="4"/>
        <v>69991</v>
      </c>
      <c r="C38" s="26">
        <f t="shared" si="5"/>
        <v>69991</v>
      </c>
      <c r="D38" s="26">
        <v>3493</v>
      </c>
      <c r="E38" s="26">
        <v>1511</v>
      </c>
      <c r="F38" s="26">
        <v>375</v>
      </c>
      <c r="G38" s="26">
        <v>60947</v>
      </c>
      <c r="H38" s="26">
        <v>3665</v>
      </c>
      <c r="I38" s="26">
        <f t="shared" si="3"/>
        <v>0</v>
      </c>
      <c r="J38" s="26">
        <v>0</v>
      </c>
      <c r="K38" s="26">
        <v>0</v>
      </c>
    </row>
    <row r="39" spans="1:11" s="18" customFormat="1" ht="21" customHeight="1" x14ac:dyDescent="0.2">
      <c r="A39" s="24" t="s">
        <v>87</v>
      </c>
      <c r="B39" s="16">
        <f t="shared" si="4"/>
        <v>75030</v>
      </c>
      <c r="C39" s="16">
        <f t="shared" si="5"/>
        <v>75030</v>
      </c>
      <c r="D39" s="16">
        <v>3332</v>
      </c>
      <c r="E39" s="16">
        <v>1312</v>
      </c>
      <c r="F39" s="16">
        <v>526</v>
      </c>
      <c r="G39" s="16">
        <v>62654</v>
      </c>
      <c r="H39" s="16">
        <v>7206</v>
      </c>
      <c r="I39" s="16">
        <f t="shared" si="3"/>
        <v>0</v>
      </c>
      <c r="J39" s="16">
        <v>0</v>
      </c>
      <c r="K39" s="16">
        <v>0</v>
      </c>
    </row>
    <row r="40" spans="1:11" s="18" customFormat="1" ht="21" customHeight="1" x14ac:dyDescent="0.2">
      <c r="A40" s="25" t="s">
        <v>88</v>
      </c>
      <c r="B40" s="19">
        <f t="shared" ref="B40:B46" si="6">+C40</f>
        <v>75337</v>
      </c>
      <c r="C40" s="19">
        <f t="shared" ref="C40:C46" si="7">+D40+E40+F40+G40+H40</f>
        <v>75337</v>
      </c>
      <c r="D40" s="19">
        <v>3444</v>
      </c>
      <c r="E40" s="19">
        <v>1296</v>
      </c>
      <c r="F40" s="19">
        <v>544</v>
      </c>
      <c r="G40" s="19">
        <v>64830</v>
      </c>
      <c r="H40" s="19">
        <v>5223</v>
      </c>
      <c r="I40" s="19">
        <f t="shared" si="3"/>
        <v>0</v>
      </c>
      <c r="J40" s="19">
        <v>0</v>
      </c>
      <c r="K40" s="19">
        <v>0</v>
      </c>
    </row>
    <row r="41" spans="1:11" s="18" customFormat="1" ht="21" customHeight="1" x14ac:dyDescent="0.2">
      <c r="A41" s="24" t="s">
        <v>89</v>
      </c>
      <c r="B41" s="16">
        <f t="shared" si="6"/>
        <v>74094</v>
      </c>
      <c r="C41" s="16">
        <f t="shared" si="7"/>
        <v>74094</v>
      </c>
      <c r="D41" s="16">
        <v>3980</v>
      </c>
      <c r="E41" s="16">
        <v>1347</v>
      </c>
      <c r="F41" s="16">
        <v>584</v>
      </c>
      <c r="G41" s="16">
        <v>64980</v>
      </c>
      <c r="H41" s="16">
        <v>3203</v>
      </c>
      <c r="I41" s="16">
        <f t="shared" si="3"/>
        <v>0</v>
      </c>
      <c r="J41" s="16">
        <v>0</v>
      </c>
      <c r="K41" s="16">
        <v>0</v>
      </c>
    </row>
    <row r="42" spans="1:11" s="18" customFormat="1" ht="21" customHeight="1" x14ac:dyDescent="0.2">
      <c r="A42" s="25" t="s">
        <v>90</v>
      </c>
      <c r="B42" s="26">
        <f t="shared" si="6"/>
        <v>75722</v>
      </c>
      <c r="C42" s="26">
        <f t="shared" si="7"/>
        <v>75722</v>
      </c>
      <c r="D42" s="26">
        <v>4031</v>
      </c>
      <c r="E42" s="26">
        <v>1390</v>
      </c>
      <c r="F42" s="26">
        <v>898</v>
      </c>
      <c r="G42" s="26">
        <v>67162</v>
      </c>
      <c r="H42" s="26">
        <v>2241</v>
      </c>
      <c r="I42" s="26">
        <f t="shared" si="3"/>
        <v>0</v>
      </c>
      <c r="J42" s="26">
        <v>0</v>
      </c>
      <c r="K42" s="26">
        <v>0</v>
      </c>
    </row>
    <row r="43" spans="1:11" s="18" customFormat="1" ht="21" customHeight="1" x14ac:dyDescent="0.2">
      <c r="A43" s="24" t="s">
        <v>91</v>
      </c>
      <c r="B43" s="16">
        <f t="shared" si="6"/>
        <v>74744</v>
      </c>
      <c r="C43" s="16">
        <f t="shared" si="7"/>
        <v>74744</v>
      </c>
      <c r="D43" s="16">
        <v>4119</v>
      </c>
      <c r="E43" s="16">
        <v>1294</v>
      </c>
      <c r="F43" s="16">
        <v>904</v>
      </c>
      <c r="G43" s="16">
        <v>64583</v>
      </c>
      <c r="H43" s="16">
        <v>3844</v>
      </c>
      <c r="I43" s="16">
        <f t="shared" si="3"/>
        <v>0</v>
      </c>
      <c r="J43" s="16">
        <v>0</v>
      </c>
      <c r="K43" s="16">
        <v>0</v>
      </c>
    </row>
    <row r="44" spans="1:11" s="18" customFormat="1" ht="21" customHeight="1" x14ac:dyDescent="0.2">
      <c r="A44" s="25" t="s">
        <v>92</v>
      </c>
      <c r="B44" s="19">
        <f t="shared" si="6"/>
        <v>80622</v>
      </c>
      <c r="C44" s="19">
        <f t="shared" si="7"/>
        <v>80622</v>
      </c>
      <c r="D44" s="19">
        <v>4130</v>
      </c>
      <c r="E44" s="19">
        <v>1363</v>
      </c>
      <c r="F44" s="19">
        <v>1022</v>
      </c>
      <c r="G44" s="19">
        <v>68271</v>
      </c>
      <c r="H44" s="19">
        <v>5836</v>
      </c>
      <c r="I44" s="19">
        <f t="shared" si="3"/>
        <v>-1</v>
      </c>
      <c r="J44" s="19">
        <v>0</v>
      </c>
      <c r="K44" s="19">
        <v>1</v>
      </c>
    </row>
    <row r="45" spans="1:11" s="18" customFormat="1" ht="21" customHeight="1" x14ac:dyDescent="0.2">
      <c r="A45" s="24" t="s">
        <v>93</v>
      </c>
      <c r="B45" s="16">
        <f t="shared" si="6"/>
        <v>81709</v>
      </c>
      <c r="C45" s="16">
        <f t="shared" si="7"/>
        <v>81709</v>
      </c>
      <c r="D45" s="16">
        <v>4553</v>
      </c>
      <c r="E45" s="16">
        <v>1341</v>
      </c>
      <c r="F45" s="16">
        <v>1024</v>
      </c>
      <c r="G45" s="16">
        <v>70885</v>
      </c>
      <c r="H45" s="16">
        <v>3906</v>
      </c>
      <c r="I45" s="16">
        <f t="shared" si="3"/>
        <v>0</v>
      </c>
      <c r="J45" s="16">
        <v>0</v>
      </c>
      <c r="K45" s="16">
        <v>0</v>
      </c>
    </row>
    <row r="46" spans="1:11" s="18" customFormat="1" ht="21" customHeight="1" x14ac:dyDescent="0.2">
      <c r="A46" s="25" t="s">
        <v>94</v>
      </c>
      <c r="B46" s="26">
        <f t="shared" si="6"/>
        <v>82577</v>
      </c>
      <c r="C46" s="26">
        <f t="shared" si="7"/>
        <v>82577</v>
      </c>
      <c r="D46" s="26">
        <v>4174</v>
      </c>
      <c r="E46" s="26">
        <v>1313</v>
      </c>
      <c r="F46" s="26">
        <v>1023</v>
      </c>
      <c r="G46" s="26">
        <v>72871</v>
      </c>
      <c r="H46" s="26">
        <v>3196</v>
      </c>
      <c r="I46" s="26">
        <f t="shared" si="3"/>
        <v>0</v>
      </c>
      <c r="J46" s="26">
        <v>0</v>
      </c>
      <c r="K46" s="26">
        <v>0</v>
      </c>
    </row>
    <row r="47" spans="1:11" s="18" customFormat="1" ht="21" customHeight="1" x14ac:dyDescent="0.2">
      <c r="A47" s="24" t="s">
        <v>95</v>
      </c>
      <c r="B47" s="16">
        <f t="shared" ref="B47:B54" si="8">+C47</f>
        <v>84936</v>
      </c>
      <c r="C47" s="16">
        <f t="shared" ref="C47:C54" si="9">+D47+E47+F47+G47+H47</f>
        <v>84936</v>
      </c>
      <c r="D47" s="16">
        <v>4126</v>
      </c>
      <c r="E47" s="16">
        <v>1229</v>
      </c>
      <c r="F47" s="16">
        <v>1025</v>
      </c>
      <c r="G47" s="16">
        <v>74807</v>
      </c>
      <c r="H47" s="16">
        <v>3749</v>
      </c>
      <c r="I47" s="16">
        <f t="shared" ref="I47:I54" si="10">+J47-K47</f>
        <v>0</v>
      </c>
      <c r="J47" s="16">
        <v>0</v>
      </c>
      <c r="K47" s="16">
        <v>0</v>
      </c>
    </row>
    <row r="48" spans="1:11" s="18" customFormat="1" ht="21" customHeight="1" x14ac:dyDescent="0.2">
      <c r="A48" s="25" t="s">
        <v>96</v>
      </c>
      <c r="B48" s="19">
        <f t="shared" si="8"/>
        <v>81930</v>
      </c>
      <c r="C48" s="19">
        <f t="shared" si="9"/>
        <v>81930</v>
      </c>
      <c r="D48" s="19">
        <v>3051</v>
      </c>
      <c r="E48" s="19">
        <v>1212</v>
      </c>
      <c r="F48" s="19">
        <v>989</v>
      </c>
      <c r="G48" s="19">
        <v>73114</v>
      </c>
      <c r="H48" s="19">
        <v>3564</v>
      </c>
      <c r="I48" s="19">
        <f t="shared" si="10"/>
        <v>0</v>
      </c>
      <c r="J48" s="19">
        <v>0</v>
      </c>
      <c r="K48" s="19">
        <v>0</v>
      </c>
    </row>
    <row r="49" spans="1:11" s="18" customFormat="1" ht="21" customHeight="1" x14ac:dyDescent="0.2">
      <c r="A49" s="24" t="s">
        <v>97</v>
      </c>
      <c r="B49" s="16">
        <f t="shared" si="8"/>
        <v>79145</v>
      </c>
      <c r="C49" s="16">
        <f t="shared" si="9"/>
        <v>79145</v>
      </c>
      <c r="D49" s="16">
        <v>3273</v>
      </c>
      <c r="E49" s="16">
        <v>1189</v>
      </c>
      <c r="F49" s="16">
        <v>962</v>
      </c>
      <c r="G49" s="16">
        <v>70573</v>
      </c>
      <c r="H49" s="16">
        <v>3148</v>
      </c>
      <c r="I49" s="16">
        <f t="shared" si="10"/>
        <v>0</v>
      </c>
      <c r="J49" s="16">
        <v>0</v>
      </c>
      <c r="K49" s="16">
        <v>0</v>
      </c>
    </row>
    <row r="50" spans="1:11" s="18" customFormat="1" ht="21" customHeight="1" x14ac:dyDescent="0.2">
      <c r="A50" s="25" t="s">
        <v>98</v>
      </c>
      <c r="B50" s="26">
        <f t="shared" si="8"/>
        <v>77144</v>
      </c>
      <c r="C50" s="26">
        <f t="shared" si="9"/>
        <v>77144</v>
      </c>
      <c r="D50" s="26">
        <v>2887</v>
      </c>
      <c r="E50" s="26">
        <v>1188</v>
      </c>
      <c r="F50" s="26">
        <v>916</v>
      </c>
      <c r="G50" s="26">
        <v>68250</v>
      </c>
      <c r="H50" s="26">
        <v>3903</v>
      </c>
      <c r="I50" s="26">
        <f t="shared" si="10"/>
        <v>0</v>
      </c>
      <c r="J50" s="26">
        <v>0</v>
      </c>
      <c r="K50" s="26">
        <v>0</v>
      </c>
    </row>
    <row r="51" spans="1:11" s="18" customFormat="1" ht="21" customHeight="1" x14ac:dyDescent="0.2">
      <c r="A51" s="24" t="s">
        <v>105</v>
      </c>
      <c r="B51" s="16">
        <f t="shared" si="8"/>
        <v>74816</v>
      </c>
      <c r="C51" s="16">
        <f t="shared" si="9"/>
        <v>74816</v>
      </c>
      <c r="D51" s="16">
        <v>3115</v>
      </c>
      <c r="E51" s="16">
        <v>1107</v>
      </c>
      <c r="F51" s="16">
        <v>888</v>
      </c>
      <c r="G51" s="16">
        <v>66377</v>
      </c>
      <c r="H51" s="16">
        <v>3329</v>
      </c>
      <c r="I51" s="16">
        <f t="shared" si="10"/>
        <v>0</v>
      </c>
      <c r="J51" s="16">
        <v>0</v>
      </c>
      <c r="K51" s="16">
        <v>0</v>
      </c>
    </row>
    <row r="52" spans="1:11" s="18" customFormat="1" ht="21" customHeight="1" x14ac:dyDescent="0.2">
      <c r="A52" s="25" t="s">
        <v>106</v>
      </c>
      <c r="B52" s="19">
        <f t="shared" si="8"/>
        <v>0</v>
      </c>
      <c r="C52" s="19">
        <f t="shared" si="9"/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f t="shared" si="10"/>
        <v>0</v>
      </c>
      <c r="J52" s="19">
        <v>0</v>
      </c>
      <c r="K52" s="19">
        <v>0</v>
      </c>
    </row>
    <row r="53" spans="1:11" s="18" customFormat="1" ht="21" customHeight="1" x14ac:dyDescent="0.2">
      <c r="A53" s="24" t="s">
        <v>107</v>
      </c>
      <c r="B53" s="16">
        <f t="shared" si="8"/>
        <v>0</v>
      </c>
      <c r="C53" s="16">
        <f t="shared" si="9"/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f t="shared" si="10"/>
        <v>0</v>
      </c>
      <c r="J53" s="16">
        <v>0</v>
      </c>
      <c r="K53" s="16">
        <v>0</v>
      </c>
    </row>
    <row r="54" spans="1:11" s="18" customFormat="1" ht="21" customHeight="1" x14ac:dyDescent="0.2">
      <c r="A54" s="25" t="s">
        <v>108</v>
      </c>
      <c r="B54" s="26">
        <f t="shared" si="8"/>
        <v>0</v>
      </c>
      <c r="C54" s="26">
        <f t="shared" si="9"/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f t="shared" si="10"/>
        <v>0</v>
      </c>
      <c r="J54" s="26">
        <v>0</v>
      </c>
      <c r="K54" s="26">
        <v>0</v>
      </c>
    </row>
  </sheetData>
  <mergeCells count="13">
    <mergeCell ref="I7:I8"/>
    <mergeCell ref="I6:K6"/>
    <mergeCell ref="J7:J9"/>
    <mergeCell ref="K7:K9"/>
    <mergeCell ref="B5:H5"/>
    <mergeCell ref="B6:H6"/>
    <mergeCell ref="F8:F9"/>
    <mergeCell ref="G8:G9"/>
    <mergeCell ref="E8:E9"/>
    <mergeCell ref="C7:H7"/>
    <mergeCell ref="H8:H9"/>
    <mergeCell ref="D8:D9"/>
    <mergeCell ref="B7:B8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74" fitToHeight="4" orientation="landscape" r:id="rId1"/>
  <headerFooter alignWithMargins="0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view="pageBreakPreview" zoomScale="75" zoomScaleNormal="75" zoomScaleSheetLayoutView="75" workbookViewId="0">
      <pane xSplit="1" ySplit="8" topLeftCell="B33" activePane="bottomRight" state="frozen"/>
      <selection pane="topRight" activeCell="B1" sqref="B1"/>
      <selection pane="bottomLeft" activeCell="A9" sqref="A9"/>
      <selection pane="bottomRight" activeCell="P53" sqref="P53"/>
    </sheetView>
  </sheetViews>
  <sheetFormatPr defaultRowHeight="12.75" x14ac:dyDescent="0.2"/>
  <cols>
    <col min="1" max="1" width="15" customWidth="1"/>
    <col min="2" max="2" width="11.85546875" customWidth="1"/>
    <col min="3" max="3" width="12.85546875" customWidth="1"/>
    <col min="4" max="4" width="11.7109375" customWidth="1"/>
    <col min="5" max="5" width="13.140625" customWidth="1"/>
    <col min="6" max="6" width="11.28515625" customWidth="1"/>
    <col min="7" max="7" width="11.42578125" customWidth="1"/>
    <col min="8" max="8" width="12" customWidth="1"/>
    <col min="9" max="9" width="14.42578125" customWidth="1"/>
    <col min="10" max="10" width="13.85546875" customWidth="1"/>
    <col min="11" max="11" width="12.85546875" customWidth="1"/>
    <col min="12" max="12" width="13" customWidth="1"/>
    <col min="13" max="13" width="14.5703125" customWidth="1"/>
    <col min="14" max="14" width="13.140625" customWidth="1"/>
    <col min="15" max="15" width="13.28515625" customWidth="1"/>
    <col min="16" max="16" width="14.28515625" customWidth="1"/>
  </cols>
  <sheetData>
    <row r="1" spans="1:24" s="63" customFormat="1" ht="18" x14ac:dyDescent="0.2">
      <c r="A1" s="61" t="s">
        <v>100</v>
      </c>
    </row>
    <row r="2" spans="1:24" s="63" customFormat="1" x14ac:dyDescent="0.2"/>
    <row r="3" spans="1:24" s="63" customFormat="1" ht="15.75" x14ac:dyDescent="0.25">
      <c r="A3" s="64" t="s">
        <v>67</v>
      </c>
      <c r="B3" s="8"/>
      <c r="C3" s="64"/>
      <c r="D3" s="64"/>
      <c r="E3" s="8"/>
      <c r="F3" s="8"/>
      <c r="G3" s="8"/>
      <c r="H3" s="8"/>
      <c r="I3" s="8"/>
      <c r="J3" s="8"/>
      <c r="K3" s="8"/>
    </row>
    <row r="4" spans="1:24" x14ac:dyDescent="0.2">
      <c r="J4" s="3"/>
    </row>
    <row r="5" spans="1:24" s="23" customFormat="1" ht="24" customHeight="1" x14ac:dyDescent="0.2">
      <c r="A5" s="145" t="s">
        <v>99</v>
      </c>
      <c r="B5" s="149" t="s">
        <v>2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24" s="23" customFormat="1" ht="37.5" customHeight="1" x14ac:dyDescent="0.2">
      <c r="A6" s="130"/>
      <c r="B6" s="151" t="s">
        <v>3</v>
      </c>
      <c r="C6" s="141" t="s">
        <v>50</v>
      </c>
      <c r="D6" s="143" t="s">
        <v>4</v>
      </c>
      <c r="E6" s="146" t="s">
        <v>5</v>
      </c>
      <c r="F6" s="147"/>
      <c r="G6" s="148"/>
      <c r="H6" s="146" t="s">
        <v>6</v>
      </c>
      <c r="I6" s="147"/>
      <c r="J6" s="148"/>
      <c r="K6" s="146" t="s">
        <v>7</v>
      </c>
      <c r="L6" s="147"/>
      <c r="M6" s="148"/>
      <c r="N6" s="146" t="s">
        <v>8</v>
      </c>
      <c r="O6" s="147"/>
      <c r="P6" s="148"/>
    </row>
    <row r="7" spans="1:24" s="53" customFormat="1" ht="47.25" customHeight="1" x14ac:dyDescent="0.2">
      <c r="A7" s="131"/>
      <c r="B7" s="152"/>
      <c r="C7" s="142"/>
      <c r="D7" s="144"/>
      <c r="E7" s="98" t="s">
        <v>3</v>
      </c>
      <c r="F7" s="99" t="s">
        <v>50</v>
      </c>
      <c r="G7" s="99" t="s">
        <v>4</v>
      </c>
      <c r="H7" s="98" t="s">
        <v>3</v>
      </c>
      <c r="I7" s="99" t="s">
        <v>50</v>
      </c>
      <c r="J7" s="99" t="s">
        <v>4</v>
      </c>
      <c r="K7" s="98" t="s">
        <v>3</v>
      </c>
      <c r="L7" s="99" t="s">
        <v>50</v>
      </c>
      <c r="M7" s="99" t="s">
        <v>4</v>
      </c>
      <c r="N7" s="100" t="s">
        <v>3</v>
      </c>
      <c r="O7" s="99" t="s">
        <v>50</v>
      </c>
      <c r="P7" s="99" t="s">
        <v>4</v>
      </c>
    </row>
    <row r="8" spans="1:24" s="15" customFormat="1" ht="16.5" customHeight="1" x14ac:dyDescent="0.25">
      <c r="A8" s="27">
        <v>1</v>
      </c>
      <c r="B8" s="27">
        <f>+A8+1</f>
        <v>2</v>
      </c>
      <c r="C8" s="27">
        <f>+B8+1</f>
        <v>3</v>
      </c>
      <c r="D8" s="27">
        <f t="shared" ref="D8:O8" si="0">C8+1</f>
        <v>4</v>
      </c>
      <c r="E8" s="27">
        <f t="shared" si="0"/>
        <v>5</v>
      </c>
      <c r="F8" s="27">
        <f t="shared" si="0"/>
        <v>6</v>
      </c>
      <c r="G8" s="27">
        <f t="shared" si="0"/>
        <v>7</v>
      </c>
      <c r="H8" s="27">
        <f t="shared" si="0"/>
        <v>8</v>
      </c>
      <c r="I8" s="27">
        <f t="shared" si="0"/>
        <v>9</v>
      </c>
      <c r="J8" s="27">
        <f t="shared" si="0"/>
        <v>10</v>
      </c>
      <c r="K8" s="27">
        <f t="shared" si="0"/>
        <v>11</v>
      </c>
      <c r="L8" s="27">
        <f t="shared" si="0"/>
        <v>12</v>
      </c>
      <c r="M8" s="27">
        <f t="shared" si="0"/>
        <v>13</v>
      </c>
      <c r="N8" s="27">
        <f t="shared" si="0"/>
        <v>14</v>
      </c>
      <c r="O8" s="27">
        <f t="shared" si="0"/>
        <v>15</v>
      </c>
      <c r="P8" s="27">
        <f>O8+1</f>
        <v>16</v>
      </c>
      <c r="Q8" s="53"/>
    </row>
    <row r="9" spans="1:24" s="18" customFormat="1" ht="27" customHeight="1" x14ac:dyDescent="0.2">
      <c r="A9" s="24" t="s">
        <v>9</v>
      </c>
      <c r="B9" s="16">
        <f>+C9-D9</f>
        <v>-77342</v>
      </c>
      <c r="C9" s="16">
        <f>+F9+I9+L9+O9</f>
        <v>52328</v>
      </c>
      <c r="D9" s="16">
        <f>+G9+J9+M9+P9</f>
        <v>129670</v>
      </c>
      <c r="E9" s="16">
        <f>+F9-G9</f>
        <v>29061</v>
      </c>
      <c r="F9" s="16">
        <v>30079</v>
      </c>
      <c r="G9" s="16">
        <v>1018</v>
      </c>
      <c r="H9" s="16">
        <f>+I9-J9</f>
        <v>-4920</v>
      </c>
      <c r="I9" s="16">
        <v>11711</v>
      </c>
      <c r="J9" s="16">
        <v>16631</v>
      </c>
      <c r="K9" s="16">
        <f>+L9-M9</f>
        <v>-36370</v>
      </c>
      <c r="L9" s="16">
        <v>1790</v>
      </c>
      <c r="M9" s="16">
        <v>38160</v>
      </c>
      <c r="N9" s="16">
        <f t="shared" ref="N9:N48" si="1">+O9-P9</f>
        <v>-65113</v>
      </c>
      <c r="O9" s="16">
        <v>8748</v>
      </c>
      <c r="P9" s="16">
        <v>73861</v>
      </c>
      <c r="Q9" s="17"/>
      <c r="R9" s="17"/>
      <c r="S9" s="17"/>
      <c r="T9" s="17"/>
      <c r="U9" s="17"/>
      <c r="V9" s="17"/>
      <c r="W9" s="17"/>
      <c r="X9" s="17"/>
    </row>
    <row r="10" spans="1:24" s="18" customFormat="1" ht="27" customHeight="1" x14ac:dyDescent="0.2">
      <c r="A10" s="25" t="s">
        <v>10</v>
      </c>
      <c r="B10" s="19">
        <f t="shared" ref="B10:B28" si="2">+C10-D10</f>
        <v>-83101</v>
      </c>
      <c r="C10" s="19">
        <f t="shared" ref="C10:C28" si="3">+F10+I10+L10+O10</f>
        <v>56363</v>
      </c>
      <c r="D10" s="19">
        <f t="shared" ref="D10:D48" si="4">+G10+J10+M10+P10</f>
        <v>139464</v>
      </c>
      <c r="E10" s="19">
        <f t="shared" ref="E10:E28" si="5">+F10-G10</f>
        <v>29117</v>
      </c>
      <c r="F10" s="19">
        <v>30041</v>
      </c>
      <c r="G10" s="19">
        <v>924</v>
      </c>
      <c r="H10" s="19">
        <f t="shared" ref="H10:H28" si="6">+I10-J10</f>
        <v>-4064</v>
      </c>
      <c r="I10" s="19">
        <v>14195</v>
      </c>
      <c r="J10" s="19">
        <v>18259</v>
      </c>
      <c r="K10" s="19">
        <f t="shared" ref="K10:K28" si="7">+L10-M10</f>
        <v>-38774</v>
      </c>
      <c r="L10" s="19">
        <v>1792</v>
      </c>
      <c r="M10" s="19">
        <v>40566</v>
      </c>
      <c r="N10" s="19">
        <f t="shared" si="1"/>
        <v>-69380</v>
      </c>
      <c r="O10" s="19">
        <v>10335</v>
      </c>
      <c r="P10" s="19">
        <v>79715</v>
      </c>
      <c r="Q10" s="17"/>
      <c r="R10" s="17"/>
      <c r="S10" s="17"/>
      <c r="T10" s="17"/>
      <c r="U10" s="17"/>
      <c r="V10" s="17"/>
      <c r="W10" s="17"/>
      <c r="X10" s="17"/>
    </row>
    <row r="11" spans="1:24" s="18" customFormat="1" ht="27" customHeight="1" x14ac:dyDescent="0.2">
      <c r="A11" s="24" t="s">
        <v>11</v>
      </c>
      <c r="B11" s="16">
        <f t="shared" si="2"/>
        <v>-88087</v>
      </c>
      <c r="C11" s="16">
        <f t="shared" si="3"/>
        <v>57091</v>
      </c>
      <c r="D11" s="16">
        <f t="shared" si="4"/>
        <v>145178</v>
      </c>
      <c r="E11" s="16">
        <f t="shared" si="5"/>
        <v>28495</v>
      </c>
      <c r="F11" s="16">
        <v>29835</v>
      </c>
      <c r="G11" s="16">
        <v>1340</v>
      </c>
      <c r="H11" s="16">
        <f t="shared" si="6"/>
        <v>-4206</v>
      </c>
      <c r="I11" s="16">
        <v>15047</v>
      </c>
      <c r="J11" s="16">
        <v>19253</v>
      </c>
      <c r="K11" s="16">
        <f t="shared" si="7"/>
        <v>-39064</v>
      </c>
      <c r="L11" s="16">
        <v>1884</v>
      </c>
      <c r="M11" s="16">
        <v>40948</v>
      </c>
      <c r="N11" s="16">
        <f t="shared" si="1"/>
        <v>-73312</v>
      </c>
      <c r="O11" s="16">
        <v>10325</v>
      </c>
      <c r="P11" s="16">
        <v>83637</v>
      </c>
      <c r="Q11" s="17"/>
      <c r="R11" s="17"/>
      <c r="S11" s="17"/>
      <c r="T11" s="17"/>
      <c r="U11" s="17"/>
      <c r="V11" s="17"/>
      <c r="W11" s="17"/>
      <c r="X11" s="17"/>
    </row>
    <row r="12" spans="1:24" s="18" customFormat="1" ht="27" customHeight="1" x14ac:dyDescent="0.2">
      <c r="A12" s="25" t="s">
        <v>12</v>
      </c>
      <c r="B12" s="26">
        <f t="shared" si="2"/>
        <v>-94293</v>
      </c>
      <c r="C12" s="26">
        <f t="shared" si="3"/>
        <v>58475</v>
      </c>
      <c r="D12" s="26">
        <f t="shared" si="4"/>
        <v>152768</v>
      </c>
      <c r="E12" s="26">
        <f t="shared" si="5"/>
        <v>26981</v>
      </c>
      <c r="F12" s="26">
        <v>27060</v>
      </c>
      <c r="G12" s="26">
        <v>79</v>
      </c>
      <c r="H12" s="26">
        <f t="shared" si="6"/>
        <v>-4196</v>
      </c>
      <c r="I12" s="26">
        <v>18238</v>
      </c>
      <c r="J12" s="26">
        <v>22434</v>
      </c>
      <c r="K12" s="26">
        <f t="shared" si="7"/>
        <v>-40605</v>
      </c>
      <c r="L12" s="26">
        <v>1759</v>
      </c>
      <c r="M12" s="26">
        <v>42364</v>
      </c>
      <c r="N12" s="26">
        <f t="shared" si="1"/>
        <v>-76473</v>
      </c>
      <c r="O12" s="26">
        <v>11418</v>
      </c>
      <c r="P12" s="26">
        <v>87891</v>
      </c>
      <c r="Q12" s="17"/>
      <c r="R12" s="17"/>
      <c r="S12" s="17"/>
      <c r="T12" s="17"/>
      <c r="U12" s="17"/>
      <c r="V12" s="17"/>
      <c r="W12" s="17"/>
      <c r="X12" s="17"/>
    </row>
    <row r="13" spans="1:24" s="18" customFormat="1" ht="27" customHeight="1" x14ac:dyDescent="0.2">
      <c r="A13" s="24" t="s">
        <v>13</v>
      </c>
      <c r="B13" s="16">
        <f t="shared" si="2"/>
        <v>-96024</v>
      </c>
      <c r="C13" s="16">
        <f t="shared" si="3"/>
        <v>62802</v>
      </c>
      <c r="D13" s="16">
        <f t="shared" si="4"/>
        <v>158826</v>
      </c>
      <c r="E13" s="16">
        <f t="shared" si="5"/>
        <v>28529</v>
      </c>
      <c r="F13" s="16">
        <v>29603</v>
      </c>
      <c r="G13" s="16">
        <v>1074</v>
      </c>
      <c r="H13" s="16">
        <f t="shared" si="6"/>
        <v>-3697</v>
      </c>
      <c r="I13" s="16">
        <v>19492</v>
      </c>
      <c r="J13" s="16">
        <v>23189</v>
      </c>
      <c r="K13" s="16">
        <f t="shared" si="7"/>
        <v>-41600</v>
      </c>
      <c r="L13" s="16">
        <v>1858</v>
      </c>
      <c r="M13" s="16">
        <v>43458</v>
      </c>
      <c r="N13" s="16">
        <f t="shared" si="1"/>
        <v>-79256</v>
      </c>
      <c r="O13" s="16">
        <v>11849</v>
      </c>
      <c r="P13" s="16">
        <v>91105</v>
      </c>
      <c r="Q13" s="17"/>
      <c r="R13" s="17"/>
      <c r="S13" s="17"/>
      <c r="T13" s="17"/>
      <c r="U13" s="17"/>
      <c r="V13" s="17"/>
      <c r="W13" s="17"/>
      <c r="X13" s="17"/>
    </row>
    <row r="14" spans="1:24" s="18" customFormat="1" ht="27" customHeight="1" x14ac:dyDescent="0.2">
      <c r="A14" s="25" t="s">
        <v>14</v>
      </c>
      <c r="B14" s="19">
        <f t="shared" si="2"/>
        <v>-97221</v>
      </c>
      <c r="C14" s="19">
        <f t="shared" si="3"/>
        <v>70179</v>
      </c>
      <c r="D14" s="19">
        <f t="shared" si="4"/>
        <v>167400</v>
      </c>
      <c r="E14" s="19">
        <f t="shared" si="5"/>
        <v>33651</v>
      </c>
      <c r="F14" s="19">
        <v>34277</v>
      </c>
      <c r="G14" s="19">
        <v>626</v>
      </c>
      <c r="H14" s="19">
        <f t="shared" si="6"/>
        <v>-3043</v>
      </c>
      <c r="I14" s="19">
        <v>20634</v>
      </c>
      <c r="J14" s="19">
        <v>23677</v>
      </c>
      <c r="K14" s="19">
        <f t="shared" si="7"/>
        <v>-46871</v>
      </c>
      <c r="L14" s="19">
        <v>2053</v>
      </c>
      <c r="M14" s="19">
        <v>48924</v>
      </c>
      <c r="N14" s="19">
        <f t="shared" si="1"/>
        <v>-80958</v>
      </c>
      <c r="O14" s="19">
        <v>13215</v>
      </c>
      <c r="P14" s="19">
        <v>94173</v>
      </c>
      <c r="Q14" s="17"/>
      <c r="R14" s="17"/>
      <c r="S14" s="17"/>
      <c r="T14" s="17"/>
      <c r="U14" s="17"/>
      <c r="V14" s="17"/>
      <c r="W14" s="17"/>
      <c r="X14" s="17"/>
    </row>
    <row r="15" spans="1:24" s="21" customFormat="1" ht="27" customHeight="1" x14ac:dyDescent="0.2">
      <c r="A15" s="24" t="s">
        <v>15</v>
      </c>
      <c r="B15" s="16">
        <f t="shared" si="2"/>
        <v>-103113</v>
      </c>
      <c r="C15" s="16">
        <f t="shared" si="3"/>
        <v>73655</v>
      </c>
      <c r="D15" s="16">
        <f t="shared" si="4"/>
        <v>176768</v>
      </c>
      <c r="E15" s="16">
        <f t="shared" si="5"/>
        <v>33015</v>
      </c>
      <c r="F15" s="16">
        <v>34283</v>
      </c>
      <c r="G15" s="16">
        <v>1268</v>
      </c>
      <c r="H15" s="16">
        <f t="shared" si="6"/>
        <v>-2976</v>
      </c>
      <c r="I15" s="16">
        <v>22268</v>
      </c>
      <c r="J15" s="16">
        <v>25244</v>
      </c>
      <c r="K15" s="16">
        <f t="shared" si="7"/>
        <v>-47009</v>
      </c>
      <c r="L15" s="16">
        <v>2133</v>
      </c>
      <c r="M15" s="16">
        <v>49142</v>
      </c>
      <c r="N15" s="16">
        <f t="shared" si="1"/>
        <v>-86143</v>
      </c>
      <c r="O15" s="16">
        <v>14971</v>
      </c>
      <c r="P15" s="16">
        <v>101114</v>
      </c>
      <c r="Q15" s="20"/>
      <c r="R15" s="20"/>
      <c r="S15" s="20"/>
      <c r="T15" s="20"/>
      <c r="U15" s="20"/>
      <c r="V15" s="20"/>
      <c r="W15" s="20"/>
      <c r="X15" s="20"/>
    </row>
    <row r="16" spans="1:24" s="18" customFormat="1" ht="27" customHeight="1" x14ac:dyDescent="0.2">
      <c r="A16" s="25" t="s">
        <v>16</v>
      </c>
      <c r="B16" s="26">
        <f t="shared" si="2"/>
        <v>-108084</v>
      </c>
      <c r="C16" s="26">
        <f t="shared" si="3"/>
        <v>77842</v>
      </c>
      <c r="D16" s="26">
        <f t="shared" si="4"/>
        <v>185926</v>
      </c>
      <c r="E16" s="26">
        <f t="shared" si="5"/>
        <v>34439</v>
      </c>
      <c r="F16" s="26">
        <v>36109</v>
      </c>
      <c r="G16" s="26">
        <v>1670</v>
      </c>
      <c r="H16" s="26">
        <f t="shared" si="6"/>
        <v>-5247</v>
      </c>
      <c r="I16" s="26">
        <v>21661</v>
      </c>
      <c r="J16" s="26">
        <v>26908</v>
      </c>
      <c r="K16" s="26">
        <f t="shared" si="7"/>
        <v>-47482</v>
      </c>
      <c r="L16" s="26">
        <v>2186</v>
      </c>
      <c r="M16" s="26">
        <v>49668</v>
      </c>
      <c r="N16" s="26">
        <f t="shared" si="1"/>
        <v>-89794</v>
      </c>
      <c r="O16" s="26">
        <v>17886</v>
      </c>
      <c r="P16" s="26">
        <v>107680</v>
      </c>
      <c r="Q16" s="17"/>
      <c r="R16" s="17"/>
      <c r="S16" s="17"/>
      <c r="T16" s="17"/>
      <c r="U16" s="17"/>
      <c r="V16" s="17"/>
      <c r="W16" s="17"/>
      <c r="X16" s="17"/>
    </row>
    <row r="17" spans="1:24" s="18" customFormat="1" ht="27" customHeight="1" x14ac:dyDescent="0.2">
      <c r="A17" s="24" t="s">
        <v>17</v>
      </c>
      <c r="B17" s="16">
        <f t="shared" si="2"/>
        <v>-111318</v>
      </c>
      <c r="C17" s="16">
        <f t="shared" si="3"/>
        <v>79213</v>
      </c>
      <c r="D17" s="16">
        <f t="shared" si="4"/>
        <v>190531</v>
      </c>
      <c r="E17" s="16">
        <f t="shared" si="5"/>
        <v>35754</v>
      </c>
      <c r="F17" s="16">
        <v>36678</v>
      </c>
      <c r="G17" s="16">
        <v>924</v>
      </c>
      <c r="H17" s="16">
        <f t="shared" si="6"/>
        <v>-6193</v>
      </c>
      <c r="I17" s="16">
        <v>22019</v>
      </c>
      <c r="J17" s="16">
        <v>28212</v>
      </c>
      <c r="K17" s="16">
        <f t="shared" si="7"/>
        <v>-49987</v>
      </c>
      <c r="L17" s="16">
        <v>2102</v>
      </c>
      <c r="M17" s="16">
        <v>52089</v>
      </c>
      <c r="N17" s="16">
        <f t="shared" si="1"/>
        <v>-90892</v>
      </c>
      <c r="O17" s="16">
        <v>18414</v>
      </c>
      <c r="P17" s="16">
        <v>109306</v>
      </c>
      <c r="Q17" s="17"/>
      <c r="R17" s="17"/>
      <c r="S17" s="17"/>
      <c r="T17" s="17"/>
      <c r="U17" s="17"/>
      <c r="V17" s="17"/>
      <c r="W17" s="17"/>
      <c r="X17" s="17"/>
    </row>
    <row r="18" spans="1:24" s="18" customFormat="1" ht="27" customHeight="1" x14ac:dyDescent="0.2">
      <c r="A18" s="25" t="s">
        <v>18</v>
      </c>
      <c r="B18" s="19">
        <f t="shared" si="2"/>
        <v>-111584</v>
      </c>
      <c r="C18" s="19">
        <f t="shared" si="3"/>
        <v>79288</v>
      </c>
      <c r="D18" s="19">
        <f t="shared" si="4"/>
        <v>190872</v>
      </c>
      <c r="E18" s="19">
        <f t="shared" si="5"/>
        <v>35788</v>
      </c>
      <c r="F18" s="19">
        <v>37051</v>
      </c>
      <c r="G18" s="19">
        <v>1263</v>
      </c>
      <c r="H18" s="19">
        <f t="shared" si="6"/>
        <v>-8201</v>
      </c>
      <c r="I18" s="19">
        <v>20773</v>
      </c>
      <c r="J18" s="19">
        <v>28974</v>
      </c>
      <c r="K18" s="19">
        <f t="shared" si="7"/>
        <v>-48590</v>
      </c>
      <c r="L18" s="19">
        <v>2017</v>
      </c>
      <c r="M18" s="19">
        <v>50607</v>
      </c>
      <c r="N18" s="19">
        <f t="shared" si="1"/>
        <v>-90581</v>
      </c>
      <c r="O18" s="19">
        <v>19447</v>
      </c>
      <c r="P18" s="19">
        <v>110028</v>
      </c>
      <c r="Q18" s="17"/>
      <c r="R18" s="17"/>
      <c r="S18" s="17"/>
      <c r="T18" s="17"/>
      <c r="U18" s="17"/>
      <c r="V18" s="17"/>
      <c r="W18" s="17"/>
      <c r="X18" s="17"/>
    </row>
    <row r="19" spans="1:24" s="18" customFormat="1" ht="27" customHeight="1" x14ac:dyDescent="0.2">
      <c r="A19" s="24" t="s">
        <v>19</v>
      </c>
      <c r="B19" s="16">
        <f t="shared" si="2"/>
        <v>-115798</v>
      </c>
      <c r="C19" s="16">
        <f t="shared" si="3"/>
        <v>82754</v>
      </c>
      <c r="D19" s="16">
        <f t="shared" si="4"/>
        <v>198552</v>
      </c>
      <c r="E19" s="16">
        <f t="shared" si="5"/>
        <v>36634</v>
      </c>
      <c r="F19" s="16">
        <v>38552</v>
      </c>
      <c r="G19" s="16">
        <v>1918</v>
      </c>
      <c r="H19" s="16">
        <f t="shared" si="6"/>
        <v>-7649</v>
      </c>
      <c r="I19" s="16">
        <v>21290</v>
      </c>
      <c r="J19" s="16">
        <v>28939</v>
      </c>
      <c r="K19" s="16">
        <f t="shared" si="7"/>
        <v>-48842</v>
      </c>
      <c r="L19" s="16">
        <v>2076</v>
      </c>
      <c r="M19" s="16">
        <v>50918</v>
      </c>
      <c r="N19" s="16">
        <f t="shared" si="1"/>
        <v>-95941</v>
      </c>
      <c r="O19" s="16">
        <v>20836</v>
      </c>
      <c r="P19" s="16">
        <v>116777</v>
      </c>
      <c r="Q19" s="17"/>
      <c r="R19" s="17"/>
      <c r="S19" s="17"/>
      <c r="T19" s="17"/>
      <c r="U19" s="17"/>
      <c r="V19" s="17"/>
      <c r="W19" s="17"/>
      <c r="X19" s="17"/>
    </row>
    <row r="20" spans="1:24" s="18" customFormat="1" ht="27" customHeight="1" x14ac:dyDescent="0.2">
      <c r="A20" s="25" t="s">
        <v>20</v>
      </c>
      <c r="B20" s="26">
        <f t="shared" si="2"/>
        <v>-126380</v>
      </c>
      <c r="C20" s="26">
        <f t="shared" si="3"/>
        <v>89610</v>
      </c>
      <c r="D20" s="26">
        <f t="shared" si="4"/>
        <v>215990</v>
      </c>
      <c r="E20" s="26">
        <f t="shared" si="5"/>
        <v>36031</v>
      </c>
      <c r="F20" s="26">
        <v>36964</v>
      </c>
      <c r="G20" s="26">
        <v>933</v>
      </c>
      <c r="H20" s="26">
        <f t="shared" si="6"/>
        <v>-10422</v>
      </c>
      <c r="I20" s="26">
        <v>22617</v>
      </c>
      <c r="J20" s="26">
        <v>33039</v>
      </c>
      <c r="K20" s="26">
        <f t="shared" si="7"/>
        <v>-49763</v>
      </c>
      <c r="L20" s="26">
        <v>1824</v>
      </c>
      <c r="M20" s="26">
        <v>51587</v>
      </c>
      <c r="N20" s="26">
        <f t="shared" si="1"/>
        <v>-102226</v>
      </c>
      <c r="O20" s="26">
        <v>28205</v>
      </c>
      <c r="P20" s="26">
        <v>130431</v>
      </c>
      <c r="Q20" s="17"/>
      <c r="R20" s="17"/>
      <c r="S20" s="17"/>
      <c r="T20" s="17"/>
      <c r="U20" s="17"/>
      <c r="V20" s="17"/>
      <c r="W20" s="17"/>
      <c r="X20" s="17"/>
    </row>
    <row r="21" spans="1:24" s="21" customFormat="1" ht="27" customHeight="1" x14ac:dyDescent="0.2">
      <c r="A21" s="24" t="s">
        <v>21</v>
      </c>
      <c r="B21" s="16">
        <f t="shared" si="2"/>
        <v>-131826</v>
      </c>
      <c r="C21" s="16">
        <f t="shared" si="3"/>
        <v>92719</v>
      </c>
      <c r="D21" s="16">
        <f t="shared" si="4"/>
        <v>224545</v>
      </c>
      <c r="E21" s="16">
        <f t="shared" si="5"/>
        <v>37303</v>
      </c>
      <c r="F21" s="16">
        <v>38302</v>
      </c>
      <c r="G21" s="16">
        <v>999</v>
      </c>
      <c r="H21" s="16">
        <f t="shared" si="6"/>
        <v>-11623</v>
      </c>
      <c r="I21" s="16">
        <v>22420</v>
      </c>
      <c r="J21" s="16">
        <v>34043</v>
      </c>
      <c r="K21" s="16">
        <f t="shared" si="7"/>
        <v>-51704</v>
      </c>
      <c r="L21" s="16">
        <v>1821</v>
      </c>
      <c r="M21" s="16">
        <v>53525</v>
      </c>
      <c r="N21" s="16">
        <f t="shared" si="1"/>
        <v>-105802</v>
      </c>
      <c r="O21" s="16">
        <v>30176</v>
      </c>
      <c r="P21" s="16">
        <v>135978</v>
      </c>
      <c r="Q21" s="20"/>
      <c r="R21" s="20"/>
      <c r="S21" s="20"/>
      <c r="T21" s="20"/>
      <c r="U21" s="20"/>
      <c r="V21" s="20"/>
      <c r="W21" s="20"/>
      <c r="X21" s="20"/>
    </row>
    <row r="22" spans="1:24" s="18" customFormat="1" ht="27" customHeight="1" x14ac:dyDescent="0.2">
      <c r="A22" s="25" t="s">
        <v>22</v>
      </c>
      <c r="B22" s="19">
        <f t="shared" si="2"/>
        <v>-143259</v>
      </c>
      <c r="C22" s="19">
        <f t="shared" si="3"/>
        <v>96359</v>
      </c>
      <c r="D22" s="19">
        <f t="shared" si="4"/>
        <v>239618</v>
      </c>
      <c r="E22" s="19">
        <f t="shared" si="5"/>
        <v>38076</v>
      </c>
      <c r="F22" s="19">
        <v>40626</v>
      </c>
      <c r="G22" s="19">
        <v>2550</v>
      </c>
      <c r="H22" s="19">
        <f t="shared" si="6"/>
        <v>-18122</v>
      </c>
      <c r="I22" s="19">
        <v>20328</v>
      </c>
      <c r="J22" s="19">
        <v>38450</v>
      </c>
      <c r="K22" s="19">
        <f t="shared" si="7"/>
        <v>-51384</v>
      </c>
      <c r="L22" s="19">
        <v>1872</v>
      </c>
      <c r="M22" s="19">
        <v>53256</v>
      </c>
      <c r="N22" s="19">
        <f t="shared" si="1"/>
        <v>-111829</v>
      </c>
      <c r="O22" s="19">
        <v>33533</v>
      </c>
      <c r="P22" s="19">
        <v>145362</v>
      </c>
      <c r="Q22" s="17"/>
      <c r="R22" s="17"/>
      <c r="S22" s="17"/>
      <c r="T22" s="17"/>
      <c r="U22" s="17"/>
      <c r="V22" s="17"/>
      <c r="W22" s="17"/>
      <c r="X22" s="17"/>
    </row>
    <row r="23" spans="1:24" s="18" customFormat="1" ht="27" customHeight="1" x14ac:dyDescent="0.2">
      <c r="A23" s="24" t="s">
        <v>23</v>
      </c>
      <c r="B23" s="16">
        <f t="shared" si="2"/>
        <v>-146761</v>
      </c>
      <c r="C23" s="16">
        <f t="shared" si="3"/>
        <v>99804</v>
      </c>
      <c r="D23" s="16">
        <f t="shared" si="4"/>
        <v>246565</v>
      </c>
      <c r="E23" s="16">
        <f t="shared" si="5"/>
        <v>38643</v>
      </c>
      <c r="F23" s="16">
        <v>41297</v>
      </c>
      <c r="G23" s="16">
        <v>2654</v>
      </c>
      <c r="H23" s="16">
        <f t="shared" si="6"/>
        <v>-20956</v>
      </c>
      <c r="I23" s="16">
        <v>20800</v>
      </c>
      <c r="J23" s="16">
        <v>41756</v>
      </c>
      <c r="K23" s="16">
        <f t="shared" si="7"/>
        <v>-49797</v>
      </c>
      <c r="L23" s="16">
        <v>1837</v>
      </c>
      <c r="M23" s="16">
        <v>51634</v>
      </c>
      <c r="N23" s="16">
        <f t="shared" si="1"/>
        <v>-114651</v>
      </c>
      <c r="O23" s="16">
        <v>35870</v>
      </c>
      <c r="P23" s="16">
        <v>150521</v>
      </c>
      <c r="Q23" s="17"/>
      <c r="R23" s="17"/>
      <c r="S23" s="17"/>
      <c r="T23" s="17"/>
      <c r="U23" s="17"/>
      <c r="V23" s="17"/>
      <c r="W23" s="17"/>
      <c r="X23" s="17"/>
    </row>
    <row r="24" spans="1:24" s="18" customFormat="1" ht="27" customHeight="1" x14ac:dyDescent="0.2">
      <c r="A24" s="25" t="s">
        <v>0</v>
      </c>
      <c r="B24" s="26">
        <f t="shared" si="2"/>
        <v>-164057</v>
      </c>
      <c r="C24" s="26">
        <f t="shared" si="3"/>
        <v>106642</v>
      </c>
      <c r="D24" s="26">
        <f t="shared" si="4"/>
        <v>270699</v>
      </c>
      <c r="E24" s="26">
        <f t="shared" si="5"/>
        <v>39188</v>
      </c>
      <c r="F24" s="26">
        <v>44816</v>
      </c>
      <c r="G24" s="26">
        <v>5628</v>
      </c>
      <c r="H24" s="26">
        <f t="shared" si="6"/>
        <v>-27073</v>
      </c>
      <c r="I24" s="26">
        <v>20792</v>
      </c>
      <c r="J24" s="26">
        <v>47865</v>
      </c>
      <c r="K24" s="26">
        <f t="shared" si="7"/>
        <v>-51407</v>
      </c>
      <c r="L24" s="26">
        <v>1936</v>
      </c>
      <c r="M24" s="26">
        <v>53343</v>
      </c>
      <c r="N24" s="26">
        <f t="shared" si="1"/>
        <v>-124765</v>
      </c>
      <c r="O24" s="26">
        <v>39098</v>
      </c>
      <c r="P24" s="26">
        <v>163863</v>
      </c>
      <c r="Q24" s="17"/>
      <c r="R24" s="17"/>
      <c r="S24" s="17"/>
      <c r="T24" s="17"/>
      <c r="U24" s="17"/>
      <c r="V24" s="17"/>
      <c r="W24" s="17"/>
      <c r="X24" s="17"/>
    </row>
    <row r="25" spans="1:24" s="18" customFormat="1" ht="27" customHeight="1" x14ac:dyDescent="0.2">
      <c r="A25" s="24" t="s">
        <v>1</v>
      </c>
      <c r="B25" s="16">
        <f t="shared" si="2"/>
        <v>-173833</v>
      </c>
      <c r="C25" s="16">
        <f t="shared" si="3"/>
        <v>111276</v>
      </c>
      <c r="D25" s="16">
        <f t="shared" si="4"/>
        <v>285109</v>
      </c>
      <c r="E25" s="16">
        <f t="shared" si="5"/>
        <v>37841</v>
      </c>
      <c r="F25" s="16">
        <v>48842</v>
      </c>
      <c r="G25" s="16">
        <v>11001</v>
      </c>
      <c r="H25" s="16">
        <f t="shared" si="6"/>
        <v>-28066</v>
      </c>
      <c r="I25" s="16">
        <v>21644</v>
      </c>
      <c r="J25" s="16">
        <v>49710</v>
      </c>
      <c r="K25" s="16">
        <f t="shared" si="7"/>
        <v>-49428</v>
      </c>
      <c r="L25" s="16">
        <v>1933</v>
      </c>
      <c r="M25" s="16">
        <v>51361</v>
      </c>
      <c r="N25" s="16">
        <f t="shared" si="1"/>
        <v>-134180</v>
      </c>
      <c r="O25" s="16">
        <v>38857</v>
      </c>
      <c r="P25" s="16">
        <v>173037</v>
      </c>
      <c r="Q25" s="17"/>
      <c r="R25" s="17"/>
      <c r="S25" s="17"/>
      <c r="T25" s="17"/>
      <c r="U25" s="17"/>
      <c r="V25" s="17"/>
      <c r="W25" s="17"/>
      <c r="X25" s="17"/>
    </row>
    <row r="26" spans="1:24" s="18" customFormat="1" ht="27" customHeight="1" x14ac:dyDescent="0.2">
      <c r="A26" s="25" t="s">
        <v>24</v>
      </c>
      <c r="B26" s="19">
        <f t="shared" si="2"/>
        <v>-185377</v>
      </c>
      <c r="C26" s="19">
        <f t="shared" si="3"/>
        <v>116269</v>
      </c>
      <c r="D26" s="19">
        <f t="shared" si="4"/>
        <v>301646</v>
      </c>
      <c r="E26" s="19">
        <f t="shared" si="5"/>
        <v>41380</v>
      </c>
      <c r="F26" s="19">
        <v>52212</v>
      </c>
      <c r="G26" s="19">
        <v>10832</v>
      </c>
      <c r="H26" s="19">
        <f t="shared" si="6"/>
        <v>-35166</v>
      </c>
      <c r="I26" s="19">
        <v>20218</v>
      </c>
      <c r="J26" s="19">
        <v>55384</v>
      </c>
      <c r="K26" s="19">
        <f t="shared" si="7"/>
        <v>-51365</v>
      </c>
      <c r="L26" s="19">
        <v>1913</v>
      </c>
      <c r="M26" s="19">
        <v>53278</v>
      </c>
      <c r="N26" s="19">
        <f t="shared" si="1"/>
        <v>-140226</v>
      </c>
      <c r="O26" s="19">
        <v>41926</v>
      </c>
      <c r="P26" s="19">
        <v>182152</v>
      </c>
      <c r="Q26" s="17"/>
      <c r="R26" s="17"/>
      <c r="S26" s="17"/>
      <c r="T26" s="17"/>
      <c r="U26" s="17"/>
      <c r="V26" s="17"/>
      <c r="W26" s="17"/>
      <c r="X26" s="17"/>
    </row>
    <row r="27" spans="1:24" s="18" customFormat="1" ht="27" customHeight="1" x14ac:dyDescent="0.2">
      <c r="A27" s="24" t="s">
        <v>25</v>
      </c>
      <c r="B27" s="16">
        <f t="shared" si="2"/>
        <v>-186166</v>
      </c>
      <c r="C27" s="16">
        <f t="shared" si="3"/>
        <v>116598</v>
      </c>
      <c r="D27" s="16">
        <f t="shared" si="4"/>
        <v>302764</v>
      </c>
      <c r="E27" s="16">
        <f t="shared" si="5"/>
        <v>43535</v>
      </c>
      <c r="F27" s="16">
        <v>51688</v>
      </c>
      <c r="G27" s="16">
        <v>8153</v>
      </c>
      <c r="H27" s="16">
        <f t="shared" si="6"/>
        <v>-41671</v>
      </c>
      <c r="I27" s="16">
        <v>18964</v>
      </c>
      <c r="J27" s="16">
        <v>60635</v>
      </c>
      <c r="K27" s="16">
        <f t="shared" si="7"/>
        <v>-50171</v>
      </c>
      <c r="L27" s="16">
        <v>1964</v>
      </c>
      <c r="M27" s="16">
        <v>52135</v>
      </c>
      <c r="N27" s="16">
        <f t="shared" si="1"/>
        <v>-137859</v>
      </c>
      <c r="O27" s="16">
        <v>43982</v>
      </c>
      <c r="P27" s="16">
        <v>181841</v>
      </c>
      <c r="Q27" s="17"/>
      <c r="R27" s="17"/>
      <c r="S27" s="17"/>
      <c r="T27" s="17"/>
      <c r="U27" s="17"/>
      <c r="V27" s="17"/>
      <c r="W27" s="17"/>
      <c r="X27" s="17"/>
    </row>
    <row r="28" spans="1:24" s="18" customFormat="1" ht="27" customHeight="1" x14ac:dyDescent="0.2">
      <c r="A28" s="25" t="s">
        <v>26</v>
      </c>
      <c r="B28" s="26">
        <f t="shared" si="2"/>
        <v>-172238</v>
      </c>
      <c r="C28" s="26">
        <f t="shared" si="3"/>
        <v>97159</v>
      </c>
      <c r="D28" s="26">
        <f t="shared" si="4"/>
        <v>269397</v>
      </c>
      <c r="E28" s="26">
        <f t="shared" si="5"/>
        <v>42480</v>
      </c>
      <c r="F28" s="26">
        <v>44190</v>
      </c>
      <c r="G28" s="26">
        <v>1710</v>
      </c>
      <c r="H28" s="26">
        <f t="shared" si="6"/>
        <v>-45088</v>
      </c>
      <c r="I28" s="26">
        <v>14849</v>
      </c>
      <c r="J28" s="26">
        <v>59937</v>
      </c>
      <c r="K28" s="26">
        <f t="shared" si="7"/>
        <v>-45666</v>
      </c>
      <c r="L28" s="26">
        <v>1868</v>
      </c>
      <c r="M28" s="26">
        <v>47534</v>
      </c>
      <c r="N28" s="26">
        <f t="shared" si="1"/>
        <v>-123964</v>
      </c>
      <c r="O28" s="26">
        <v>36252</v>
      </c>
      <c r="P28" s="26">
        <v>160216</v>
      </c>
      <c r="Q28" s="17"/>
      <c r="R28" s="17"/>
      <c r="S28" s="17"/>
      <c r="T28" s="17"/>
      <c r="U28" s="17"/>
      <c r="V28" s="17"/>
      <c r="W28" s="17"/>
      <c r="X28" s="17"/>
    </row>
    <row r="29" spans="1:24" s="18" customFormat="1" ht="27" customHeight="1" x14ac:dyDescent="0.2">
      <c r="A29" s="24" t="s">
        <v>79</v>
      </c>
      <c r="B29" s="16">
        <f t="shared" ref="B29:B37" si="8">+C29-D29</f>
        <v>-162318</v>
      </c>
      <c r="C29" s="16">
        <f t="shared" ref="C29:C37" si="9">+F29+I29+L29+O29</f>
        <v>93666</v>
      </c>
      <c r="D29" s="16">
        <f t="shared" si="4"/>
        <v>255984</v>
      </c>
      <c r="E29" s="16">
        <f t="shared" ref="E29:E37" si="10">+F29-G29</f>
        <v>44480</v>
      </c>
      <c r="F29" s="16">
        <v>46191</v>
      </c>
      <c r="G29" s="16">
        <v>1711</v>
      </c>
      <c r="H29" s="16">
        <f t="shared" ref="H29:H37" si="11">+I29-J29</f>
        <v>-44007</v>
      </c>
      <c r="I29" s="16">
        <v>10947</v>
      </c>
      <c r="J29" s="16">
        <v>54954</v>
      </c>
      <c r="K29" s="16">
        <f t="shared" ref="K29:K37" si="12">+L29-M29</f>
        <v>-45308</v>
      </c>
      <c r="L29" s="16">
        <v>1944</v>
      </c>
      <c r="M29" s="16">
        <v>47252</v>
      </c>
      <c r="N29" s="16">
        <f t="shared" si="1"/>
        <v>-117483</v>
      </c>
      <c r="O29" s="16">
        <v>34584</v>
      </c>
      <c r="P29" s="16">
        <v>152067</v>
      </c>
      <c r="Q29" s="17"/>
      <c r="R29" s="17"/>
      <c r="S29" s="17"/>
      <c r="T29" s="17"/>
      <c r="U29" s="17"/>
      <c r="V29" s="17"/>
      <c r="W29" s="17"/>
      <c r="X29" s="17"/>
    </row>
    <row r="30" spans="1:24" s="18" customFormat="1" ht="27" customHeight="1" x14ac:dyDescent="0.2">
      <c r="A30" s="25" t="s">
        <v>80</v>
      </c>
      <c r="B30" s="19">
        <f t="shared" si="8"/>
        <v>-172233</v>
      </c>
      <c r="C30" s="19">
        <f t="shared" si="9"/>
        <v>98836</v>
      </c>
      <c r="D30" s="19">
        <f t="shared" si="4"/>
        <v>271069</v>
      </c>
      <c r="E30" s="19">
        <f t="shared" si="10"/>
        <v>45424</v>
      </c>
      <c r="F30" s="19">
        <v>47730</v>
      </c>
      <c r="G30" s="19">
        <v>2306</v>
      </c>
      <c r="H30" s="19">
        <f t="shared" si="11"/>
        <v>-45938</v>
      </c>
      <c r="I30" s="19">
        <v>10550</v>
      </c>
      <c r="J30" s="19">
        <v>56488</v>
      </c>
      <c r="K30" s="19">
        <f t="shared" si="12"/>
        <v>-47316</v>
      </c>
      <c r="L30" s="19">
        <v>1890</v>
      </c>
      <c r="M30" s="19">
        <v>49206</v>
      </c>
      <c r="N30" s="19">
        <f t="shared" si="1"/>
        <v>-124403</v>
      </c>
      <c r="O30" s="19">
        <v>38666</v>
      </c>
      <c r="P30" s="19">
        <v>163069</v>
      </c>
      <c r="Q30" s="17"/>
      <c r="R30" s="17"/>
      <c r="S30" s="17"/>
      <c r="T30" s="17"/>
      <c r="U30" s="17"/>
      <c r="V30" s="17"/>
      <c r="W30" s="17"/>
      <c r="X30" s="17"/>
    </row>
    <row r="31" spans="1:24" s="18" customFormat="1" ht="27" customHeight="1" x14ac:dyDescent="0.2">
      <c r="A31" s="24" t="s">
        <v>81</v>
      </c>
      <c r="B31" s="16">
        <f t="shared" si="8"/>
        <v>-185674</v>
      </c>
      <c r="C31" s="16">
        <f t="shared" si="9"/>
        <v>107113</v>
      </c>
      <c r="D31" s="16">
        <f t="shared" si="4"/>
        <v>292787</v>
      </c>
      <c r="E31" s="16">
        <f t="shared" si="10"/>
        <v>49906</v>
      </c>
      <c r="F31" s="16">
        <v>53478</v>
      </c>
      <c r="G31" s="16">
        <v>3572</v>
      </c>
      <c r="H31" s="16">
        <f t="shared" si="11"/>
        <v>-49937</v>
      </c>
      <c r="I31" s="16">
        <v>9832</v>
      </c>
      <c r="J31" s="16">
        <v>59769</v>
      </c>
      <c r="K31" s="16">
        <f t="shared" si="12"/>
        <v>-54492</v>
      </c>
      <c r="L31" s="16">
        <v>1912</v>
      </c>
      <c r="M31" s="16">
        <v>56404</v>
      </c>
      <c r="N31" s="16">
        <f t="shared" si="1"/>
        <v>-131151</v>
      </c>
      <c r="O31" s="16">
        <v>41891</v>
      </c>
      <c r="P31" s="16">
        <v>173042</v>
      </c>
      <c r="Q31" s="17"/>
      <c r="R31" s="17"/>
      <c r="S31" s="17"/>
      <c r="T31" s="17"/>
      <c r="U31" s="17"/>
      <c r="V31" s="17"/>
      <c r="W31" s="17"/>
      <c r="X31" s="17"/>
    </row>
    <row r="32" spans="1:24" s="18" customFormat="1" ht="27" customHeight="1" x14ac:dyDescent="0.2">
      <c r="A32" s="25" t="s">
        <v>82</v>
      </c>
      <c r="B32" s="26">
        <f t="shared" si="8"/>
        <v>-192535</v>
      </c>
      <c r="C32" s="26">
        <f t="shared" si="9"/>
        <v>108349</v>
      </c>
      <c r="D32" s="26">
        <f t="shared" si="4"/>
        <v>300884</v>
      </c>
      <c r="E32" s="26">
        <f t="shared" si="10"/>
        <v>51545</v>
      </c>
      <c r="F32" s="26">
        <v>55274</v>
      </c>
      <c r="G32" s="26">
        <v>3729</v>
      </c>
      <c r="H32" s="26">
        <f t="shared" si="11"/>
        <v>-52827</v>
      </c>
      <c r="I32" s="26">
        <v>8354</v>
      </c>
      <c r="J32" s="26">
        <v>61181</v>
      </c>
      <c r="K32" s="26">
        <f t="shared" si="12"/>
        <v>-58312</v>
      </c>
      <c r="L32" s="26">
        <v>1943</v>
      </c>
      <c r="M32" s="26">
        <v>60255</v>
      </c>
      <c r="N32" s="26">
        <f t="shared" si="1"/>
        <v>-132941</v>
      </c>
      <c r="O32" s="26">
        <v>42778</v>
      </c>
      <c r="P32" s="26">
        <v>175719</v>
      </c>
      <c r="Q32" s="17"/>
      <c r="R32" s="17"/>
      <c r="S32" s="17"/>
      <c r="T32" s="17"/>
      <c r="U32" s="17"/>
      <c r="V32" s="17"/>
      <c r="W32" s="17"/>
      <c r="X32" s="17"/>
    </row>
    <row r="33" spans="1:24" s="18" customFormat="1" ht="27" customHeight="1" x14ac:dyDescent="0.2">
      <c r="A33" s="24" t="s">
        <v>83</v>
      </c>
      <c r="B33" s="16">
        <f t="shared" si="8"/>
        <v>-207767</v>
      </c>
      <c r="C33" s="16">
        <f t="shared" si="9"/>
        <v>128099</v>
      </c>
      <c r="D33" s="16">
        <f t="shared" si="4"/>
        <v>335866</v>
      </c>
      <c r="E33" s="16">
        <f t="shared" si="10"/>
        <v>58670</v>
      </c>
      <c r="F33" s="16">
        <v>63410</v>
      </c>
      <c r="G33" s="16">
        <v>4740</v>
      </c>
      <c r="H33" s="16">
        <f t="shared" si="11"/>
        <v>-62765</v>
      </c>
      <c r="I33" s="16">
        <v>11343</v>
      </c>
      <c r="J33" s="16">
        <v>74108</v>
      </c>
      <c r="K33" s="16">
        <f t="shared" si="12"/>
        <v>-69319</v>
      </c>
      <c r="L33" s="16">
        <v>2170</v>
      </c>
      <c r="M33" s="16">
        <v>71489</v>
      </c>
      <c r="N33" s="16">
        <f t="shared" si="1"/>
        <v>-134353</v>
      </c>
      <c r="O33" s="16">
        <v>51176</v>
      </c>
      <c r="P33" s="16">
        <v>185529</v>
      </c>
      <c r="Q33" s="17"/>
      <c r="R33" s="17"/>
      <c r="S33" s="17"/>
      <c r="T33" s="17"/>
      <c r="U33" s="17"/>
      <c r="V33" s="17"/>
      <c r="W33" s="17"/>
      <c r="X33" s="17"/>
    </row>
    <row r="34" spans="1:24" s="18" customFormat="1" ht="27" customHeight="1" x14ac:dyDescent="0.2">
      <c r="A34" s="25" t="s">
        <v>84</v>
      </c>
      <c r="B34" s="19">
        <f t="shared" si="8"/>
        <v>-197543</v>
      </c>
      <c r="C34" s="19">
        <f t="shared" si="9"/>
        <v>132482</v>
      </c>
      <c r="D34" s="19">
        <f t="shared" si="4"/>
        <v>330025</v>
      </c>
      <c r="E34" s="19">
        <f t="shared" si="10"/>
        <v>65072</v>
      </c>
      <c r="F34" s="19">
        <v>69994</v>
      </c>
      <c r="G34" s="19">
        <v>4922</v>
      </c>
      <c r="H34" s="19">
        <f t="shared" si="11"/>
        <v>-63522</v>
      </c>
      <c r="I34" s="19">
        <v>11773</v>
      </c>
      <c r="J34" s="19">
        <v>75295</v>
      </c>
      <c r="K34" s="19">
        <f t="shared" si="12"/>
        <v>-69332</v>
      </c>
      <c r="L34" s="19">
        <v>2355</v>
      </c>
      <c r="M34" s="19">
        <v>71687</v>
      </c>
      <c r="N34" s="19">
        <f t="shared" si="1"/>
        <v>-129761</v>
      </c>
      <c r="O34" s="19">
        <v>48360</v>
      </c>
      <c r="P34" s="19">
        <v>178121</v>
      </c>
      <c r="Q34" s="17"/>
      <c r="R34" s="17"/>
      <c r="S34" s="17"/>
      <c r="T34" s="17"/>
      <c r="U34" s="17"/>
      <c r="V34" s="17"/>
      <c r="W34" s="17"/>
      <c r="X34" s="17"/>
    </row>
    <row r="35" spans="1:24" s="18" customFormat="1" ht="27" customHeight="1" x14ac:dyDescent="0.2">
      <c r="A35" s="24" t="s">
        <v>85</v>
      </c>
      <c r="B35" s="16">
        <f t="shared" si="8"/>
        <v>-220979</v>
      </c>
      <c r="C35" s="16">
        <f t="shared" si="9"/>
        <v>134760</v>
      </c>
      <c r="D35" s="16">
        <f t="shared" si="4"/>
        <v>355739</v>
      </c>
      <c r="E35" s="16">
        <f t="shared" si="10"/>
        <v>66035</v>
      </c>
      <c r="F35" s="16">
        <v>72386</v>
      </c>
      <c r="G35" s="16">
        <v>6351</v>
      </c>
      <c r="H35" s="16">
        <f t="shared" si="11"/>
        <v>-67925</v>
      </c>
      <c r="I35" s="16">
        <v>10419</v>
      </c>
      <c r="J35" s="16">
        <v>78344</v>
      </c>
      <c r="K35" s="16">
        <f t="shared" si="12"/>
        <v>-79604</v>
      </c>
      <c r="L35" s="16">
        <v>2232</v>
      </c>
      <c r="M35" s="16">
        <v>81836</v>
      </c>
      <c r="N35" s="16">
        <f t="shared" si="1"/>
        <v>-139485</v>
      </c>
      <c r="O35" s="16">
        <v>49723</v>
      </c>
      <c r="P35" s="16">
        <v>189208</v>
      </c>
      <c r="Q35" s="17"/>
      <c r="R35" s="17"/>
      <c r="S35" s="17"/>
      <c r="T35" s="17"/>
      <c r="U35" s="17"/>
      <c r="V35" s="17"/>
      <c r="W35" s="17"/>
      <c r="X35" s="17"/>
    </row>
    <row r="36" spans="1:24" s="18" customFormat="1" ht="27" customHeight="1" x14ac:dyDescent="0.2">
      <c r="A36" s="25" t="s">
        <v>86</v>
      </c>
      <c r="B36" s="26">
        <f t="shared" si="8"/>
        <v>-234029</v>
      </c>
      <c r="C36" s="26">
        <f t="shared" si="9"/>
        <v>139628</v>
      </c>
      <c r="D36" s="26">
        <f t="shared" si="4"/>
        <v>373657</v>
      </c>
      <c r="E36" s="26">
        <f t="shared" si="10"/>
        <v>64852</v>
      </c>
      <c r="F36" s="26">
        <v>70012</v>
      </c>
      <c r="G36" s="26">
        <v>5160</v>
      </c>
      <c r="H36" s="26">
        <f t="shared" si="11"/>
        <v>-72213</v>
      </c>
      <c r="I36" s="26">
        <v>11754</v>
      </c>
      <c r="J36" s="26">
        <v>83967</v>
      </c>
      <c r="K36" s="26">
        <f t="shared" si="12"/>
        <v>-79764</v>
      </c>
      <c r="L36" s="26">
        <v>2340</v>
      </c>
      <c r="M36" s="26">
        <v>82104</v>
      </c>
      <c r="N36" s="26">
        <f t="shared" si="1"/>
        <v>-146904</v>
      </c>
      <c r="O36" s="26">
        <v>55522</v>
      </c>
      <c r="P36" s="26">
        <v>202426</v>
      </c>
      <c r="Q36" s="17"/>
      <c r="R36" s="17"/>
      <c r="S36" s="17"/>
      <c r="T36" s="17"/>
      <c r="U36" s="17"/>
      <c r="V36" s="17"/>
      <c r="W36" s="17"/>
      <c r="X36" s="17"/>
    </row>
    <row r="37" spans="1:24" s="18" customFormat="1" ht="27" customHeight="1" x14ac:dyDescent="0.2">
      <c r="A37" s="24" t="s">
        <v>87</v>
      </c>
      <c r="B37" s="16">
        <f t="shared" si="8"/>
        <v>-238030</v>
      </c>
      <c r="C37" s="16">
        <f t="shared" si="9"/>
        <v>148005</v>
      </c>
      <c r="D37" s="16">
        <f t="shared" si="4"/>
        <v>386035</v>
      </c>
      <c r="E37" s="16">
        <f t="shared" si="10"/>
        <v>67483</v>
      </c>
      <c r="F37" s="16">
        <v>75050</v>
      </c>
      <c r="G37" s="16">
        <v>7567</v>
      </c>
      <c r="H37" s="16">
        <f t="shared" si="11"/>
        <v>-71693</v>
      </c>
      <c r="I37" s="16">
        <v>11803</v>
      </c>
      <c r="J37" s="16">
        <v>83496</v>
      </c>
      <c r="K37" s="16">
        <f t="shared" si="12"/>
        <v>-80988</v>
      </c>
      <c r="L37" s="16">
        <v>2249</v>
      </c>
      <c r="M37" s="16">
        <v>83237</v>
      </c>
      <c r="N37" s="16">
        <f t="shared" si="1"/>
        <v>-152832</v>
      </c>
      <c r="O37" s="16">
        <v>58903</v>
      </c>
      <c r="P37" s="16">
        <v>211735</v>
      </c>
      <c r="Q37" s="17"/>
      <c r="R37" s="17"/>
      <c r="S37" s="17"/>
      <c r="T37" s="17"/>
      <c r="U37" s="17"/>
      <c r="V37" s="17"/>
      <c r="W37" s="17"/>
      <c r="X37" s="17"/>
    </row>
    <row r="38" spans="1:24" s="18" customFormat="1" ht="27" customHeight="1" x14ac:dyDescent="0.2">
      <c r="A38" s="25" t="s">
        <v>88</v>
      </c>
      <c r="B38" s="19">
        <f t="shared" ref="B38:B44" si="13">+C38-D38</f>
        <v>-247598</v>
      </c>
      <c r="C38" s="19">
        <f t="shared" ref="C38:C44" si="14">+F38+I38+L38+O38</f>
        <v>149601</v>
      </c>
      <c r="D38" s="19">
        <f t="shared" si="4"/>
        <v>397199</v>
      </c>
      <c r="E38" s="19">
        <f t="shared" ref="E38:E44" si="15">+F38-G38</f>
        <v>69650</v>
      </c>
      <c r="F38" s="19">
        <v>75357</v>
      </c>
      <c r="G38" s="19">
        <v>5707</v>
      </c>
      <c r="H38" s="19">
        <f t="shared" ref="H38:H44" si="16">+I38-J38</f>
        <v>-79063</v>
      </c>
      <c r="I38" s="19">
        <v>10681</v>
      </c>
      <c r="J38" s="19">
        <v>89744</v>
      </c>
      <c r="K38" s="19">
        <f t="shared" ref="K38:K44" si="17">+L38-M38</f>
        <v>-85918</v>
      </c>
      <c r="L38" s="19">
        <v>2212</v>
      </c>
      <c r="M38" s="19">
        <v>88130</v>
      </c>
      <c r="N38" s="19">
        <f t="shared" si="1"/>
        <v>-152267</v>
      </c>
      <c r="O38" s="19">
        <v>61351</v>
      </c>
      <c r="P38" s="19">
        <v>213618</v>
      </c>
      <c r="Q38" s="17"/>
      <c r="R38" s="17"/>
      <c r="S38" s="17"/>
      <c r="T38" s="17"/>
      <c r="U38" s="17"/>
      <c r="V38" s="17"/>
      <c r="W38" s="17"/>
      <c r="X38" s="17"/>
    </row>
    <row r="39" spans="1:24" s="18" customFormat="1" ht="27" customHeight="1" x14ac:dyDescent="0.2">
      <c r="A39" s="24" t="s">
        <v>89</v>
      </c>
      <c r="B39" s="16">
        <f t="shared" si="13"/>
        <v>-221626</v>
      </c>
      <c r="C39" s="16">
        <f t="shared" si="14"/>
        <v>149387</v>
      </c>
      <c r="D39" s="16">
        <f t="shared" si="4"/>
        <v>371013</v>
      </c>
      <c r="E39" s="16">
        <f t="shared" si="15"/>
        <v>69282</v>
      </c>
      <c r="F39" s="16">
        <v>74114</v>
      </c>
      <c r="G39" s="16">
        <v>4832</v>
      </c>
      <c r="H39" s="16">
        <f t="shared" si="16"/>
        <v>-66371</v>
      </c>
      <c r="I39" s="16">
        <v>13690</v>
      </c>
      <c r="J39" s="16">
        <v>80061</v>
      </c>
      <c r="K39" s="16">
        <f t="shared" si="17"/>
        <v>-86578</v>
      </c>
      <c r="L39" s="16">
        <v>2274</v>
      </c>
      <c r="M39" s="16">
        <v>88852</v>
      </c>
      <c r="N39" s="16">
        <f t="shared" si="1"/>
        <v>-137959</v>
      </c>
      <c r="O39" s="16">
        <v>59309</v>
      </c>
      <c r="P39" s="16">
        <v>197268</v>
      </c>
      <c r="Q39" s="17"/>
      <c r="R39" s="17"/>
      <c r="S39" s="17"/>
      <c r="T39" s="17"/>
      <c r="U39" s="17"/>
      <c r="V39" s="17"/>
      <c r="W39" s="17"/>
      <c r="X39" s="17"/>
    </row>
    <row r="40" spans="1:24" s="18" customFormat="1" ht="27" customHeight="1" x14ac:dyDescent="0.2">
      <c r="A40" s="25" t="s">
        <v>90</v>
      </c>
      <c r="B40" s="26">
        <f t="shared" si="13"/>
        <v>-221572</v>
      </c>
      <c r="C40" s="26">
        <f t="shared" si="14"/>
        <v>153232</v>
      </c>
      <c r="D40" s="26">
        <f t="shared" si="4"/>
        <v>374804</v>
      </c>
      <c r="E40" s="26">
        <f t="shared" si="15"/>
        <v>71843</v>
      </c>
      <c r="F40" s="26">
        <v>75742</v>
      </c>
      <c r="G40" s="26">
        <v>3899</v>
      </c>
      <c r="H40" s="26">
        <f t="shared" si="16"/>
        <v>-64866</v>
      </c>
      <c r="I40" s="26">
        <v>14070</v>
      </c>
      <c r="J40" s="26">
        <v>78936</v>
      </c>
      <c r="K40" s="26">
        <f t="shared" si="17"/>
        <v>-87133</v>
      </c>
      <c r="L40" s="26">
        <v>2699</v>
      </c>
      <c r="M40" s="26">
        <v>89832</v>
      </c>
      <c r="N40" s="26">
        <f t="shared" si="1"/>
        <v>-141416</v>
      </c>
      <c r="O40" s="26">
        <v>60721</v>
      </c>
      <c r="P40" s="26">
        <v>202137</v>
      </c>
      <c r="Q40" s="17"/>
      <c r="R40" s="17"/>
      <c r="S40" s="17"/>
      <c r="T40" s="17"/>
      <c r="U40" s="17"/>
      <c r="V40" s="17"/>
      <c r="W40" s="17"/>
      <c r="X40" s="17"/>
    </row>
    <row r="41" spans="1:24" s="18" customFormat="1" ht="27" customHeight="1" x14ac:dyDescent="0.2">
      <c r="A41" s="24" t="s">
        <v>91</v>
      </c>
      <c r="B41" s="16">
        <f t="shared" si="13"/>
        <v>-244183</v>
      </c>
      <c r="C41" s="16">
        <f t="shared" si="14"/>
        <v>152669</v>
      </c>
      <c r="D41" s="16">
        <f t="shared" si="4"/>
        <v>396852</v>
      </c>
      <c r="E41" s="16">
        <f t="shared" si="15"/>
        <v>69720</v>
      </c>
      <c r="F41" s="16">
        <v>74764</v>
      </c>
      <c r="G41" s="16">
        <v>5044</v>
      </c>
      <c r="H41" s="16">
        <f t="shared" si="16"/>
        <v>-69619</v>
      </c>
      <c r="I41" s="16">
        <v>11116</v>
      </c>
      <c r="J41" s="16">
        <v>80735</v>
      </c>
      <c r="K41" s="16">
        <f t="shared" si="17"/>
        <v>-95022</v>
      </c>
      <c r="L41" s="16">
        <v>2634</v>
      </c>
      <c r="M41" s="16">
        <v>97656</v>
      </c>
      <c r="N41" s="16">
        <f t="shared" si="1"/>
        <v>-149262</v>
      </c>
      <c r="O41" s="16">
        <v>64155</v>
      </c>
      <c r="P41" s="16">
        <v>213417</v>
      </c>
      <c r="Q41" s="17"/>
      <c r="R41" s="17"/>
      <c r="S41" s="17"/>
      <c r="T41" s="17"/>
      <c r="U41" s="17"/>
      <c r="V41" s="17"/>
      <c r="W41" s="17"/>
      <c r="X41" s="17"/>
    </row>
    <row r="42" spans="1:24" s="18" customFormat="1" ht="27" customHeight="1" x14ac:dyDescent="0.2">
      <c r="A42" s="25" t="s">
        <v>92</v>
      </c>
      <c r="B42" s="19">
        <f t="shared" si="13"/>
        <v>-238940</v>
      </c>
      <c r="C42" s="19">
        <f t="shared" si="14"/>
        <v>159099</v>
      </c>
      <c r="D42" s="19">
        <f t="shared" si="4"/>
        <v>398039</v>
      </c>
      <c r="E42" s="19">
        <f t="shared" si="15"/>
        <v>74639</v>
      </c>
      <c r="F42" s="19">
        <v>80642</v>
      </c>
      <c r="G42" s="19">
        <v>6003</v>
      </c>
      <c r="H42" s="19">
        <f t="shared" si="16"/>
        <v>-66383</v>
      </c>
      <c r="I42" s="19">
        <v>12512</v>
      </c>
      <c r="J42" s="19">
        <v>78895</v>
      </c>
      <c r="K42" s="19">
        <f t="shared" si="17"/>
        <v>-99523</v>
      </c>
      <c r="L42" s="19">
        <v>2599</v>
      </c>
      <c r="M42" s="19">
        <v>102122</v>
      </c>
      <c r="N42" s="19">
        <f t="shared" si="1"/>
        <v>-147673</v>
      </c>
      <c r="O42" s="19">
        <v>63346</v>
      </c>
      <c r="P42" s="19">
        <v>211019</v>
      </c>
      <c r="Q42" s="17"/>
      <c r="R42" s="17"/>
      <c r="S42" s="17"/>
      <c r="T42" s="17"/>
      <c r="U42" s="17"/>
      <c r="V42" s="17"/>
      <c r="W42" s="17"/>
      <c r="X42" s="17"/>
    </row>
    <row r="43" spans="1:24" s="18" customFormat="1" ht="27" customHeight="1" x14ac:dyDescent="0.2">
      <c r="A43" s="24" t="s">
        <v>93</v>
      </c>
      <c r="B43" s="16">
        <f t="shared" si="13"/>
        <v>-250529</v>
      </c>
      <c r="C43" s="16">
        <f t="shared" si="14"/>
        <v>164508</v>
      </c>
      <c r="D43" s="16">
        <f t="shared" si="4"/>
        <v>415037</v>
      </c>
      <c r="E43" s="16">
        <f t="shared" si="15"/>
        <v>76047</v>
      </c>
      <c r="F43" s="16">
        <v>81739</v>
      </c>
      <c r="G43" s="16">
        <v>5692</v>
      </c>
      <c r="H43" s="16">
        <f t="shared" si="16"/>
        <v>-67112</v>
      </c>
      <c r="I43" s="16">
        <v>14278</v>
      </c>
      <c r="J43" s="16">
        <v>81390</v>
      </c>
      <c r="K43" s="16">
        <f t="shared" si="17"/>
        <v>-107226</v>
      </c>
      <c r="L43" s="16">
        <v>2555</v>
      </c>
      <c r="M43" s="16">
        <v>109781</v>
      </c>
      <c r="N43" s="16">
        <f t="shared" si="1"/>
        <v>-152238</v>
      </c>
      <c r="O43" s="16">
        <v>65936</v>
      </c>
      <c r="P43" s="16">
        <v>218174</v>
      </c>
      <c r="Q43" s="17"/>
      <c r="R43" s="17"/>
      <c r="S43" s="17"/>
      <c r="T43" s="17"/>
      <c r="U43" s="17"/>
      <c r="V43" s="17"/>
      <c r="W43" s="17"/>
      <c r="X43" s="17"/>
    </row>
    <row r="44" spans="1:24" s="18" customFormat="1" ht="27" customHeight="1" x14ac:dyDescent="0.2">
      <c r="A44" s="25" t="s">
        <v>94</v>
      </c>
      <c r="B44" s="26">
        <f t="shared" si="13"/>
        <v>-259795</v>
      </c>
      <c r="C44" s="26">
        <f t="shared" si="14"/>
        <v>166687</v>
      </c>
      <c r="D44" s="26">
        <f t="shared" si="4"/>
        <v>426482</v>
      </c>
      <c r="E44" s="26">
        <f t="shared" si="15"/>
        <v>78384</v>
      </c>
      <c r="F44" s="26">
        <v>82597</v>
      </c>
      <c r="G44" s="26">
        <v>4213</v>
      </c>
      <c r="H44" s="26">
        <f t="shared" si="16"/>
        <v>-69875</v>
      </c>
      <c r="I44" s="26">
        <v>14926</v>
      </c>
      <c r="J44" s="26">
        <v>84801</v>
      </c>
      <c r="K44" s="26">
        <f t="shared" si="17"/>
        <v>-111459</v>
      </c>
      <c r="L44" s="26">
        <v>2560</v>
      </c>
      <c r="M44" s="26">
        <v>114019</v>
      </c>
      <c r="N44" s="26">
        <f t="shared" si="1"/>
        <v>-156845</v>
      </c>
      <c r="O44" s="26">
        <v>66604</v>
      </c>
      <c r="P44" s="26">
        <v>223449</v>
      </c>
      <c r="Q44" s="17"/>
      <c r="R44" s="17"/>
      <c r="S44" s="17"/>
      <c r="T44" s="17"/>
      <c r="U44" s="17"/>
      <c r="V44" s="17"/>
      <c r="W44" s="17"/>
      <c r="X44" s="17"/>
    </row>
    <row r="45" spans="1:24" s="18" customFormat="1" ht="27" customHeight="1" x14ac:dyDescent="0.2">
      <c r="A45" s="24" t="s">
        <v>95</v>
      </c>
      <c r="B45" s="16">
        <f t="shared" ref="B45:B52" si="18">+C45-D45</f>
        <v>-253397</v>
      </c>
      <c r="C45" s="16">
        <f t="shared" ref="C45:C52" si="19">+F45+I45+L45+O45</f>
        <v>168149</v>
      </c>
      <c r="D45" s="16">
        <f t="shared" si="4"/>
        <v>421546</v>
      </c>
      <c r="E45" s="16">
        <f t="shared" ref="E45:E52" si="20">+F45-G45</f>
        <v>79297</v>
      </c>
      <c r="F45" s="16">
        <v>84956</v>
      </c>
      <c r="G45" s="16">
        <v>5659</v>
      </c>
      <c r="H45" s="16">
        <f t="shared" ref="H45:H52" si="21">+I45-J45</f>
        <v>-68957</v>
      </c>
      <c r="I45" s="16">
        <v>12976</v>
      </c>
      <c r="J45" s="16">
        <v>81933</v>
      </c>
      <c r="K45" s="16">
        <f t="shared" ref="K45:K49" si="22">+L45-M45</f>
        <v>-111811</v>
      </c>
      <c r="L45" s="16">
        <v>2576</v>
      </c>
      <c r="M45" s="16">
        <v>114387</v>
      </c>
      <c r="N45" s="16">
        <f t="shared" si="1"/>
        <v>-151926</v>
      </c>
      <c r="O45" s="16">
        <v>67641</v>
      </c>
      <c r="P45" s="16">
        <v>219567</v>
      </c>
      <c r="Q45" s="17"/>
      <c r="R45" s="17"/>
      <c r="S45" s="17"/>
      <c r="T45" s="17"/>
      <c r="U45" s="17"/>
      <c r="V45" s="17"/>
      <c r="W45" s="17"/>
      <c r="X45" s="17"/>
    </row>
    <row r="46" spans="1:24" s="18" customFormat="1" ht="27" customHeight="1" x14ac:dyDescent="0.2">
      <c r="A46" s="25" t="s">
        <v>96</v>
      </c>
      <c r="B46" s="19">
        <f t="shared" si="18"/>
        <v>-248632</v>
      </c>
      <c r="C46" s="19">
        <f t="shared" si="19"/>
        <v>160869</v>
      </c>
      <c r="D46" s="19">
        <f t="shared" si="4"/>
        <v>409501</v>
      </c>
      <c r="E46" s="19">
        <f t="shared" si="20"/>
        <v>76976</v>
      </c>
      <c r="F46" s="19">
        <v>81961</v>
      </c>
      <c r="G46" s="19">
        <v>4985</v>
      </c>
      <c r="H46" s="19">
        <f t="shared" si="21"/>
        <v>-71435</v>
      </c>
      <c r="I46" s="19">
        <v>12543</v>
      </c>
      <c r="J46" s="19">
        <v>83978</v>
      </c>
      <c r="K46" s="19">
        <f t="shared" si="22"/>
        <v>-106619</v>
      </c>
      <c r="L46" s="19">
        <v>2461</v>
      </c>
      <c r="M46" s="19">
        <v>109080</v>
      </c>
      <c r="N46" s="19">
        <f t="shared" si="1"/>
        <v>-147554</v>
      </c>
      <c r="O46" s="19">
        <v>63904</v>
      </c>
      <c r="P46" s="19">
        <v>211458</v>
      </c>
      <c r="Q46" s="17"/>
      <c r="R46" s="17"/>
      <c r="S46" s="17"/>
      <c r="T46" s="17"/>
      <c r="U46" s="17"/>
      <c r="V46" s="17"/>
      <c r="W46" s="17"/>
      <c r="X46" s="17"/>
    </row>
    <row r="47" spans="1:24" s="18" customFormat="1" ht="27" customHeight="1" x14ac:dyDescent="0.2">
      <c r="A47" s="24" t="s">
        <v>97</v>
      </c>
      <c r="B47" s="16">
        <f t="shared" si="18"/>
        <v>-261986</v>
      </c>
      <c r="C47" s="16">
        <f t="shared" si="19"/>
        <v>163374</v>
      </c>
      <c r="D47" s="16">
        <f t="shared" si="4"/>
        <v>425360</v>
      </c>
      <c r="E47" s="16">
        <f t="shared" si="20"/>
        <v>73913</v>
      </c>
      <c r="F47" s="16">
        <v>79176</v>
      </c>
      <c r="G47" s="16">
        <v>5263</v>
      </c>
      <c r="H47" s="16">
        <f t="shared" si="21"/>
        <v>-75116</v>
      </c>
      <c r="I47" s="16">
        <v>14608</v>
      </c>
      <c r="J47" s="16">
        <v>89724</v>
      </c>
      <c r="K47" s="16">
        <f t="shared" si="22"/>
        <v>-108104</v>
      </c>
      <c r="L47" s="16">
        <v>2433</v>
      </c>
      <c r="M47" s="16">
        <v>110537</v>
      </c>
      <c r="N47" s="16">
        <f t="shared" si="1"/>
        <v>-152679</v>
      </c>
      <c r="O47" s="16">
        <v>67157</v>
      </c>
      <c r="P47" s="16">
        <v>219836</v>
      </c>
      <c r="Q47" s="17"/>
      <c r="R47" s="17"/>
      <c r="S47" s="17"/>
      <c r="T47" s="17"/>
      <c r="U47" s="17"/>
      <c r="V47" s="17"/>
      <c r="W47" s="17"/>
      <c r="X47" s="17"/>
    </row>
    <row r="48" spans="1:24" s="18" customFormat="1" ht="27" customHeight="1" x14ac:dyDescent="0.2">
      <c r="A48" s="25" t="s">
        <v>98</v>
      </c>
      <c r="B48" s="26">
        <f t="shared" si="18"/>
        <v>-273451</v>
      </c>
      <c r="C48" s="26">
        <f t="shared" si="19"/>
        <v>159171</v>
      </c>
      <c r="D48" s="26">
        <f t="shared" si="4"/>
        <v>432622</v>
      </c>
      <c r="E48" s="26">
        <f t="shared" si="20"/>
        <v>71654</v>
      </c>
      <c r="F48" s="26">
        <v>77175</v>
      </c>
      <c r="G48" s="26">
        <v>5521</v>
      </c>
      <c r="H48" s="26">
        <f t="shared" si="21"/>
        <v>-75926</v>
      </c>
      <c r="I48" s="26">
        <v>13902</v>
      </c>
      <c r="J48" s="26">
        <v>89828</v>
      </c>
      <c r="K48" s="26">
        <f t="shared" si="22"/>
        <v>-109244</v>
      </c>
      <c r="L48" s="26">
        <v>2419</v>
      </c>
      <c r="M48" s="26">
        <v>111663</v>
      </c>
      <c r="N48" s="26">
        <f t="shared" si="1"/>
        <v>-159935</v>
      </c>
      <c r="O48" s="26">
        <v>65675</v>
      </c>
      <c r="P48" s="26">
        <v>225610</v>
      </c>
      <c r="Q48" s="17"/>
      <c r="R48" s="17"/>
      <c r="S48" s="17"/>
      <c r="T48" s="17"/>
      <c r="U48" s="17"/>
      <c r="V48" s="17"/>
      <c r="W48" s="17"/>
      <c r="X48" s="17"/>
    </row>
    <row r="49" spans="1:24" s="18" customFormat="1" ht="27" customHeight="1" x14ac:dyDescent="0.2">
      <c r="A49" s="24" t="s">
        <v>105</v>
      </c>
      <c r="B49" s="16">
        <f t="shared" si="18"/>
        <v>-275683</v>
      </c>
      <c r="C49" s="16">
        <f t="shared" si="19"/>
        <v>158596</v>
      </c>
      <c r="D49" s="16">
        <f t="shared" ref="D49:D52" si="23">+G49+J49+M49+P49</f>
        <v>434279</v>
      </c>
      <c r="E49" s="16">
        <f t="shared" si="20"/>
        <v>70206</v>
      </c>
      <c r="F49" s="16">
        <v>74848</v>
      </c>
      <c r="G49" s="16">
        <v>4642</v>
      </c>
      <c r="H49" s="16">
        <f t="shared" si="21"/>
        <v>-79950</v>
      </c>
      <c r="I49" s="16">
        <v>12889</v>
      </c>
      <c r="J49" s="16">
        <v>92839</v>
      </c>
      <c r="K49" s="16">
        <f t="shared" si="22"/>
        <v>-110074</v>
      </c>
      <c r="L49" s="16">
        <v>2412</v>
      </c>
      <c r="M49" s="16">
        <v>112486</v>
      </c>
      <c r="N49" s="16">
        <f t="shared" ref="N49" si="24">+O49-P49</f>
        <v>-155865</v>
      </c>
      <c r="O49" s="16">
        <v>68447</v>
      </c>
      <c r="P49" s="16">
        <v>224312</v>
      </c>
      <c r="Q49" s="17"/>
      <c r="R49" s="17"/>
      <c r="S49" s="17"/>
      <c r="T49" s="17"/>
      <c r="U49" s="17"/>
      <c r="V49" s="17"/>
      <c r="W49" s="17"/>
      <c r="X49" s="17"/>
    </row>
    <row r="50" spans="1:24" s="18" customFormat="1" ht="27" customHeight="1" x14ac:dyDescent="0.2">
      <c r="A50" s="25" t="s">
        <v>106</v>
      </c>
      <c r="B50" s="19">
        <f t="shared" si="18"/>
        <v>0</v>
      </c>
      <c r="C50" s="19">
        <f t="shared" si="19"/>
        <v>0</v>
      </c>
      <c r="D50" s="19">
        <f t="shared" si="23"/>
        <v>0</v>
      </c>
      <c r="E50" s="19">
        <f t="shared" si="20"/>
        <v>0</v>
      </c>
      <c r="F50" s="19">
        <v>0</v>
      </c>
      <c r="G50" s="19">
        <v>0</v>
      </c>
      <c r="H50" s="19">
        <f t="shared" si="21"/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7"/>
      <c r="R50" s="17"/>
      <c r="S50" s="17"/>
      <c r="T50" s="17"/>
      <c r="U50" s="17"/>
      <c r="V50" s="17"/>
      <c r="W50" s="17"/>
      <c r="X50" s="17"/>
    </row>
    <row r="51" spans="1:24" s="18" customFormat="1" ht="27" customHeight="1" x14ac:dyDescent="0.2">
      <c r="A51" s="24" t="s">
        <v>107</v>
      </c>
      <c r="B51" s="16">
        <f t="shared" si="18"/>
        <v>0</v>
      </c>
      <c r="C51" s="16">
        <f t="shared" si="19"/>
        <v>0</v>
      </c>
      <c r="D51" s="16">
        <f t="shared" si="23"/>
        <v>0</v>
      </c>
      <c r="E51" s="16">
        <f t="shared" si="20"/>
        <v>0</v>
      </c>
      <c r="F51" s="16">
        <v>0</v>
      </c>
      <c r="G51" s="16">
        <v>0</v>
      </c>
      <c r="H51" s="16">
        <f t="shared" si="21"/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7"/>
      <c r="R51" s="17"/>
      <c r="S51" s="17"/>
      <c r="T51" s="17"/>
      <c r="U51" s="17"/>
      <c r="V51" s="17"/>
      <c r="W51" s="17"/>
      <c r="X51" s="17"/>
    </row>
    <row r="52" spans="1:24" s="18" customFormat="1" ht="27" customHeight="1" x14ac:dyDescent="0.2">
      <c r="A52" s="25" t="s">
        <v>108</v>
      </c>
      <c r="B52" s="26">
        <f t="shared" si="18"/>
        <v>0</v>
      </c>
      <c r="C52" s="26">
        <f t="shared" si="19"/>
        <v>0</v>
      </c>
      <c r="D52" s="26">
        <f t="shared" si="23"/>
        <v>0</v>
      </c>
      <c r="E52" s="26">
        <f t="shared" si="20"/>
        <v>0</v>
      </c>
      <c r="F52" s="26">
        <v>0</v>
      </c>
      <c r="G52" s="26">
        <v>0</v>
      </c>
      <c r="H52" s="26">
        <f t="shared" si="21"/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17"/>
      <c r="R52" s="17"/>
      <c r="S52" s="17"/>
      <c r="T52" s="17"/>
      <c r="U52" s="17"/>
      <c r="V52" s="17"/>
      <c r="W52" s="17"/>
      <c r="X52" s="17"/>
    </row>
  </sheetData>
  <mergeCells count="9">
    <mergeCell ref="A5:A7"/>
    <mergeCell ref="H6:J6"/>
    <mergeCell ref="K6:M6"/>
    <mergeCell ref="B5:P5"/>
    <mergeCell ref="B6:B7"/>
    <mergeCell ref="C6:C7"/>
    <mergeCell ref="D6:D7"/>
    <mergeCell ref="E6:G6"/>
    <mergeCell ref="N6:P6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70" fitToHeight="3" orientation="landscape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53"/>
  <sheetViews>
    <sheetView showGridLines="0" view="pageBreakPreview" zoomScale="75" zoomScaleNormal="75" zoomScaleSheetLayoutView="75" workbookViewId="0">
      <pane xSplit="1" ySplit="9" topLeftCell="B36" activePane="bottomRight" state="frozen"/>
      <selection pane="topRight" activeCell="B1" sqref="B1"/>
      <selection pane="bottomLeft" activeCell="A10" sqref="A10"/>
      <selection pane="bottomRight" activeCell="P54" sqref="P54"/>
    </sheetView>
  </sheetViews>
  <sheetFormatPr defaultRowHeight="12.75" x14ac:dyDescent="0.2"/>
  <cols>
    <col min="1" max="1" width="15.42578125" customWidth="1"/>
    <col min="2" max="2" width="14" customWidth="1"/>
    <col min="3" max="3" width="13.140625" customWidth="1"/>
    <col min="4" max="4" width="14.42578125" customWidth="1"/>
    <col min="5" max="5" width="20.140625" customWidth="1"/>
    <col min="6" max="6" width="18.85546875" customWidth="1"/>
    <col min="7" max="7" width="12" customWidth="1"/>
    <col min="8" max="8" width="19.42578125" customWidth="1"/>
    <col min="9" max="9" width="20.5703125" customWidth="1"/>
    <col min="10" max="10" width="14" customWidth="1"/>
    <col min="11" max="11" width="15.28515625" customWidth="1"/>
    <col min="12" max="12" width="19.5703125" customWidth="1"/>
    <col min="13" max="13" width="20" customWidth="1"/>
    <col min="14" max="14" width="15.7109375" customWidth="1"/>
    <col min="15" max="15" width="19.42578125" customWidth="1"/>
    <col min="16" max="16" width="20.140625" customWidth="1"/>
  </cols>
  <sheetData>
    <row r="1" spans="1:23" s="63" customFormat="1" ht="18" x14ac:dyDescent="0.2">
      <c r="A1" s="61" t="s">
        <v>100</v>
      </c>
    </row>
    <row r="2" spans="1:23" s="63" customFormat="1" x14ac:dyDescent="0.2"/>
    <row r="3" spans="1:23" s="63" customFormat="1" ht="15.75" x14ac:dyDescent="0.25">
      <c r="A3" s="64" t="s">
        <v>40</v>
      </c>
      <c r="B3" s="64"/>
    </row>
    <row r="5" spans="1:23" s="11" customFormat="1" ht="22.5" customHeight="1" x14ac:dyDescent="0.2">
      <c r="A5" s="145" t="s">
        <v>99</v>
      </c>
      <c r="B5" s="149" t="s">
        <v>28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23" ht="28.5" customHeight="1" x14ac:dyDescent="0.2">
      <c r="A6" s="130"/>
      <c r="B6" s="158" t="s">
        <v>50</v>
      </c>
      <c r="C6" s="146" t="s">
        <v>34</v>
      </c>
      <c r="D6" s="147"/>
      <c r="E6" s="147"/>
      <c r="F6" s="147"/>
      <c r="G6" s="147"/>
      <c r="H6" s="147"/>
      <c r="I6" s="148"/>
      <c r="J6" s="146" t="s">
        <v>37</v>
      </c>
      <c r="K6" s="147"/>
      <c r="L6" s="147"/>
      <c r="M6" s="147"/>
      <c r="N6" s="147"/>
      <c r="O6" s="147"/>
      <c r="P6" s="148"/>
    </row>
    <row r="7" spans="1:23" ht="30.75" customHeight="1" x14ac:dyDescent="0.2">
      <c r="A7" s="130"/>
      <c r="B7" s="159"/>
      <c r="C7" s="153" t="s">
        <v>35</v>
      </c>
      <c r="D7" s="155" t="s">
        <v>6</v>
      </c>
      <c r="E7" s="156"/>
      <c r="F7" s="157"/>
      <c r="G7" s="155" t="s">
        <v>8</v>
      </c>
      <c r="H7" s="156"/>
      <c r="I7" s="157"/>
      <c r="J7" s="153" t="s">
        <v>35</v>
      </c>
      <c r="K7" s="155" t="s">
        <v>6</v>
      </c>
      <c r="L7" s="156"/>
      <c r="M7" s="157"/>
      <c r="N7" s="156" t="s">
        <v>8</v>
      </c>
      <c r="O7" s="156"/>
      <c r="P7" s="157"/>
    </row>
    <row r="8" spans="1:23" ht="81.75" customHeight="1" x14ac:dyDescent="0.2">
      <c r="A8" s="131"/>
      <c r="B8" s="160"/>
      <c r="C8" s="154"/>
      <c r="D8" s="102" t="s">
        <v>35</v>
      </c>
      <c r="E8" s="103" t="s">
        <v>36</v>
      </c>
      <c r="F8" s="103" t="s">
        <v>68</v>
      </c>
      <c r="G8" s="102" t="s">
        <v>35</v>
      </c>
      <c r="H8" s="103" t="s">
        <v>36</v>
      </c>
      <c r="I8" s="103" t="s">
        <v>69</v>
      </c>
      <c r="J8" s="154"/>
      <c r="K8" s="102" t="s">
        <v>35</v>
      </c>
      <c r="L8" s="103" t="s">
        <v>36</v>
      </c>
      <c r="M8" s="103" t="s">
        <v>69</v>
      </c>
      <c r="N8" s="104" t="s">
        <v>35</v>
      </c>
      <c r="O8" s="103" t="s">
        <v>36</v>
      </c>
      <c r="P8" s="103" t="s">
        <v>69</v>
      </c>
    </row>
    <row r="9" spans="1:23" s="15" customFormat="1" ht="16.5" customHeight="1" x14ac:dyDescent="0.25">
      <c r="A9" s="27">
        <v>1</v>
      </c>
      <c r="B9" s="27">
        <f>+A9+1</f>
        <v>2</v>
      </c>
      <c r="C9" s="27">
        <f>+B9+1</f>
        <v>3</v>
      </c>
      <c r="D9" s="27">
        <f>C9+1</f>
        <v>4</v>
      </c>
      <c r="E9" s="27">
        <f t="shared" ref="E9:P9" si="0">D9+1</f>
        <v>5</v>
      </c>
      <c r="F9" s="27">
        <f t="shared" si="0"/>
        <v>6</v>
      </c>
      <c r="G9" s="27">
        <f t="shared" si="0"/>
        <v>7</v>
      </c>
      <c r="H9" s="27">
        <f t="shared" si="0"/>
        <v>8</v>
      </c>
      <c r="I9" s="27">
        <f t="shared" si="0"/>
        <v>9</v>
      </c>
      <c r="J9" s="27">
        <f t="shared" si="0"/>
        <v>10</v>
      </c>
      <c r="K9" s="27">
        <f t="shared" si="0"/>
        <v>11</v>
      </c>
      <c r="L9" s="27">
        <f t="shared" si="0"/>
        <v>12</v>
      </c>
      <c r="M9" s="27">
        <f t="shared" si="0"/>
        <v>13</v>
      </c>
      <c r="N9" s="27">
        <f t="shared" si="0"/>
        <v>14</v>
      </c>
      <c r="O9" s="27">
        <f t="shared" si="0"/>
        <v>15</v>
      </c>
      <c r="P9" s="27">
        <f t="shared" si="0"/>
        <v>16</v>
      </c>
    </row>
    <row r="10" spans="1:23" s="18" customFormat="1" ht="27" customHeight="1" x14ac:dyDescent="0.2">
      <c r="A10" s="24" t="s">
        <v>9</v>
      </c>
      <c r="B10" s="16">
        <f t="shared" ref="B10:B49" si="1">+C10+J10</f>
        <v>1665</v>
      </c>
      <c r="C10" s="16">
        <f>+D10+G10</f>
        <v>1234</v>
      </c>
      <c r="D10" s="16">
        <f>+E10+F10</f>
        <v>181</v>
      </c>
      <c r="E10" s="16">
        <v>181</v>
      </c>
      <c r="F10" s="16">
        <v>0</v>
      </c>
      <c r="G10" s="16">
        <f t="shared" ref="G10:G49" si="2">+H10+I10</f>
        <v>1053</v>
      </c>
      <c r="H10" s="16">
        <v>1053</v>
      </c>
      <c r="I10" s="16">
        <v>0</v>
      </c>
      <c r="J10" s="16">
        <f>+K10+N10</f>
        <v>431</v>
      </c>
      <c r="K10" s="16">
        <f>+L10+M10</f>
        <v>0</v>
      </c>
      <c r="L10" s="16">
        <v>0</v>
      </c>
      <c r="M10" s="16">
        <v>0</v>
      </c>
      <c r="N10" s="16">
        <f>+O10+P10</f>
        <v>431</v>
      </c>
      <c r="O10" s="16">
        <v>517</v>
      </c>
      <c r="P10" s="16">
        <v>-86</v>
      </c>
      <c r="Q10" s="17"/>
      <c r="R10" s="17"/>
      <c r="S10" s="17"/>
      <c r="T10" s="17"/>
      <c r="U10" s="17"/>
      <c r="V10" s="17"/>
      <c r="W10" s="17"/>
    </row>
    <row r="11" spans="1:23" s="18" customFormat="1" ht="27" customHeight="1" x14ac:dyDescent="0.2">
      <c r="A11" s="25" t="s">
        <v>10</v>
      </c>
      <c r="B11" s="19">
        <f t="shared" si="1"/>
        <v>2041</v>
      </c>
      <c r="C11" s="19">
        <f t="shared" ref="C11:C29" si="3">+D11+G11</f>
        <v>1515</v>
      </c>
      <c r="D11" s="19">
        <f t="shared" ref="D11:D29" si="4">+E11+F11</f>
        <v>177</v>
      </c>
      <c r="E11" s="19">
        <v>177</v>
      </c>
      <c r="F11" s="19">
        <v>0</v>
      </c>
      <c r="G11" s="19">
        <f t="shared" si="2"/>
        <v>1338</v>
      </c>
      <c r="H11" s="19">
        <v>1338</v>
      </c>
      <c r="I11" s="19">
        <v>0</v>
      </c>
      <c r="J11" s="19">
        <f t="shared" ref="J11:J29" si="5">+K11+N11</f>
        <v>526</v>
      </c>
      <c r="K11" s="19">
        <f t="shared" ref="K11:K29" si="6">+L11+M11</f>
        <v>0</v>
      </c>
      <c r="L11" s="19">
        <v>0</v>
      </c>
      <c r="M11" s="19">
        <v>0</v>
      </c>
      <c r="N11" s="19">
        <f t="shared" ref="N11:N29" si="7">+O11+P11</f>
        <v>526</v>
      </c>
      <c r="O11" s="19">
        <v>620</v>
      </c>
      <c r="P11" s="19">
        <v>-94</v>
      </c>
      <c r="Q11" s="17"/>
      <c r="R11" s="17"/>
      <c r="S11" s="17"/>
      <c r="T11" s="17"/>
      <c r="U11" s="17"/>
      <c r="V11" s="17"/>
      <c r="W11" s="17"/>
    </row>
    <row r="12" spans="1:23" s="18" customFormat="1" ht="27" customHeight="1" x14ac:dyDescent="0.2">
      <c r="A12" s="24" t="s">
        <v>11</v>
      </c>
      <c r="B12" s="16">
        <f t="shared" si="1"/>
        <v>2035</v>
      </c>
      <c r="C12" s="16">
        <f t="shared" si="3"/>
        <v>1412</v>
      </c>
      <c r="D12" s="16">
        <f t="shared" si="4"/>
        <v>180</v>
      </c>
      <c r="E12" s="16">
        <v>180</v>
      </c>
      <c r="F12" s="16">
        <v>0</v>
      </c>
      <c r="G12" s="16">
        <f t="shared" si="2"/>
        <v>1232</v>
      </c>
      <c r="H12" s="16">
        <v>1232</v>
      </c>
      <c r="I12" s="16">
        <v>0</v>
      </c>
      <c r="J12" s="16">
        <f t="shared" si="5"/>
        <v>623</v>
      </c>
      <c r="K12" s="16">
        <f t="shared" si="6"/>
        <v>0</v>
      </c>
      <c r="L12" s="16">
        <v>0</v>
      </c>
      <c r="M12" s="16">
        <v>0</v>
      </c>
      <c r="N12" s="16">
        <f t="shared" si="7"/>
        <v>623</v>
      </c>
      <c r="O12" s="16">
        <v>728</v>
      </c>
      <c r="P12" s="16">
        <v>-105</v>
      </c>
      <c r="Q12" s="17"/>
      <c r="R12" s="17"/>
      <c r="S12" s="17"/>
      <c r="T12" s="17"/>
      <c r="U12" s="17"/>
      <c r="V12" s="17"/>
      <c r="W12" s="17"/>
    </row>
    <row r="13" spans="1:23" s="18" customFormat="1" ht="27" customHeight="1" x14ac:dyDescent="0.2">
      <c r="A13" s="25" t="s">
        <v>12</v>
      </c>
      <c r="B13" s="26">
        <f t="shared" si="1"/>
        <v>2457</v>
      </c>
      <c r="C13" s="26">
        <f t="shared" si="3"/>
        <v>1717</v>
      </c>
      <c r="D13" s="26">
        <f t="shared" si="4"/>
        <v>162</v>
      </c>
      <c r="E13" s="26">
        <v>162</v>
      </c>
      <c r="F13" s="26">
        <v>0</v>
      </c>
      <c r="G13" s="26">
        <f t="shared" si="2"/>
        <v>1555</v>
      </c>
      <c r="H13" s="26">
        <v>1555</v>
      </c>
      <c r="I13" s="26">
        <v>0</v>
      </c>
      <c r="J13" s="26">
        <f t="shared" si="5"/>
        <v>740</v>
      </c>
      <c r="K13" s="26">
        <f t="shared" si="6"/>
        <v>1</v>
      </c>
      <c r="L13" s="26">
        <v>1</v>
      </c>
      <c r="M13" s="26">
        <v>0</v>
      </c>
      <c r="N13" s="26">
        <f t="shared" si="7"/>
        <v>739</v>
      </c>
      <c r="O13" s="26">
        <v>851</v>
      </c>
      <c r="P13" s="26">
        <v>-112</v>
      </c>
      <c r="Q13" s="17"/>
      <c r="R13" s="17"/>
      <c r="S13" s="17"/>
      <c r="T13" s="17"/>
      <c r="U13" s="17"/>
      <c r="V13" s="17"/>
      <c r="W13" s="17"/>
    </row>
    <row r="14" spans="1:23" s="18" customFormat="1" ht="27" customHeight="1" x14ac:dyDescent="0.2">
      <c r="A14" s="24" t="s">
        <v>13</v>
      </c>
      <c r="B14" s="16">
        <f t="shared" si="1"/>
        <v>2605</v>
      </c>
      <c r="C14" s="16">
        <f t="shared" si="3"/>
        <v>1785</v>
      </c>
      <c r="D14" s="16">
        <f t="shared" si="4"/>
        <v>159</v>
      </c>
      <c r="E14" s="16">
        <v>159</v>
      </c>
      <c r="F14" s="16">
        <v>0</v>
      </c>
      <c r="G14" s="16">
        <f t="shared" si="2"/>
        <v>1626</v>
      </c>
      <c r="H14" s="16">
        <v>1626</v>
      </c>
      <c r="I14" s="16">
        <v>0</v>
      </c>
      <c r="J14" s="16">
        <f t="shared" si="5"/>
        <v>820</v>
      </c>
      <c r="K14" s="16">
        <f t="shared" si="6"/>
        <v>1</v>
      </c>
      <c r="L14" s="16">
        <v>1</v>
      </c>
      <c r="M14" s="16">
        <v>0</v>
      </c>
      <c r="N14" s="16">
        <f t="shared" si="7"/>
        <v>819</v>
      </c>
      <c r="O14" s="16">
        <v>920</v>
      </c>
      <c r="P14" s="16">
        <v>-101</v>
      </c>
      <c r="Q14" s="17"/>
      <c r="R14" s="17"/>
      <c r="S14" s="17"/>
      <c r="T14" s="17"/>
      <c r="U14" s="17"/>
      <c r="V14" s="17"/>
      <c r="W14" s="17"/>
    </row>
    <row r="15" spans="1:23" s="18" customFormat="1" ht="27" customHeight="1" x14ac:dyDescent="0.2">
      <c r="A15" s="25" t="s">
        <v>14</v>
      </c>
      <c r="B15" s="19">
        <f t="shared" si="1"/>
        <v>3303</v>
      </c>
      <c r="C15" s="19">
        <f t="shared" si="3"/>
        <v>2282</v>
      </c>
      <c r="D15" s="19">
        <f t="shared" si="4"/>
        <v>163</v>
      </c>
      <c r="E15" s="19">
        <v>163</v>
      </c>
      <c r="F15" s="19">
        <v>0</v>
      </c>
      <c r="G15" s="19">
        <f t="shared" si="2"/>
        <v>2119</v>
      </c>
      <c r="H15" s="19">
        <v>2119</v>
      </c>
      <c r="I15" s="19">
        <v>0</v>
      </c>
      <c r="J15" s="19">
        <f t="shared" si="5"/>
        <v>1021</v>
      </c>
      <c r="K15" s="19">
        <f t="shared" si="6"/>
        <v>1</v>
      </c>
      <c r="L15" s="19">
        <v>1</v>
      </c>
      <c r="M15" s="19">
        <v>0</v>
      </c>
      <c r="N15" s="19">
        <f t="shared" si="7"/>
        <v>1020</v>
      </c>
      <c r="O15" s="19">
        <v>1125</v>
      </c>
      <c r="P15" s="19">
        <v>-105</v>
      </c>
      <c r="Q15" s="17"/>
      <c r="R15" s="17"/>
      <c r="S15" s="17"/>
      <c r="T15" s="17"/>
      <c r="U15" s="17"/>
      <c r="V15" s="17"/>
      <c r="W15" s="17"/>
    </row>
    <row r="16" spans="1:23" s="21" customFormat="1" ht="27" customHeight="1" x14ac:dyDescent="0.2">
      <c r="A16" s="24" t="s">
        <v>15</v>
      </c>
      <c r="B16" s="16">
        <f t="shared" si="1"/>
        <v>3574</v>
      </c>
      <c r="C16" s="16">
        <f t="shared" si="3"/>
        <v>2460</v>
      </c>
      <c r="D16" s="16">
        <f t="shared" si="4"/>
        <v>167</v>
      </c>
      <c r="E16" s="16">
        <v>167</v>
      </c>
      <c r="F16" s="16">
        <v>0</v>
      </c>
      <c r="G16" s="16">
        <f t="shared" si="2"/>
        <v>2293</v>
      </c>
      <c r="H16" s="16">
        <v>2293</v>
      </c>
      <c r="I16" s="16">
        <v>0</v>
      </c>
      <c r="J16" s="16">
        <f t="shared" si="5"/>
        <v>1114</v>
      </c>
      <c r="K16" s="16">
        <f t="shared" si="6"/>
        <v>1</v>
      </c>
      <c r="L16" s="16">
        <v>1</v>
      </c>
      <c r="M16" s="16">
        <v>0</v>
      </c>
      <c r="N16" s="16">
        <f t="shared" si="7"/>
        <v>1113</v>
      </c>
      <c r="O16" s="16">
        <v>1237</v>
      </c>
      <c r="P16" s="16">
        <v>-124</v>
      </c>
      <c r="Q16" s="20"/>
      <c r="R16" s="20"/>
      <c r="S16" s="20"/>
      <c r="T16" s="20"/>
      <c r="U16" s="20"/>
      <c r="V16" s="20"/>
      <c r="W16" s="20"/>
    </row>
    <row r="17" spans="1:23" s="18" customFormat="1" ht="27" customHeight="1" x14ac:dyDescent="0.2">
      <c r="A17" s="25" t="s">
        <v>16</v>
      </c>
      <c r="B17" s="26">
        <f t="shared" si="1"/>
        <v>5330</v>
      </c>
      <c r="C17" s="26">
        <f t="shared" si="3"/>
        <v>3970</v>
      </c>
      <c r="D17" s="26">
        <f t="shared" si="4"/>
        <v>167</v>
      </c>
      <c r="E17" s="26">
        <v>167</v>
      </c>
      <c r="F17" s="26">
        <v>0</v>
      </c>
      <c r="G17" s="26">
        <f t="shared" si="2"/>
        <v>3803</v>
      </c>
      <c r="H17" s="26">
        <v>3803</v>
      </c>
      <c r="I17" s="26">
        <v>0</v>
      </c>
      <c r="J17" s="26">
        <f t="shared" si="5"/>
        <v>1360</v>
      </c>
      <c r="K17" s="26">
        <f t="shared" si="6"/>
        <v>1</v>
      </c>
      <c r="L17" s="26">
        <v>1</v>
      </c>
      <c r="M17" s="26">
        <v>0</v>
      </c>
      <c r="N17" s="26">
        <f t="shared" si="7"/>
        <v>1359</v>
      </c>
      <c r="O17" s="26">
        <v>1531</v>
      </c>
      <c r="P17" s="26">
        <v>-172</v>
      </c>
      <c r="Q17" s="17"/>
      <c r="R17" s="17"/>
      <c r="S17" s="17"/>
      <c r="T17" s="17"/>
      <c r="U17" s="17"/>
      <c r="V17" s="17"/>
      <c r="W17" s="17"/>
    </row>
    <row r="18" spans="1:23" s="18" customFormat="1" ht="27" customHeight="1" x14ac:dyDescent="0.2">
      <c r="A18" s="24" t="s">
        <v>17</v>
      </c>
      <c r="B18" s="16">
        <f t="shared" si="1"/>
        <v>5341</v>
      </c>
      <c r="C18" s="16">
        <f t="shared" si="3"/>
        <v>4041</v>
      </c>
      <c r="D18" s="16">
        <f t="shared" si="4"/>
        <v>170</v>
      </c>
      <c r="E18" s="16">
        <v>170</v>
      </c>
      <c r="F18" s="16">
        <v>0</v>
      </c>
      <c r="G18" s="16">
        <f t="shared" si="2"/>
        <v>3871</v>
      </c>
      <c r="H18" s="16">
        <v>3871</v>
      </c>
      <c r="I18" s="16">
        <v>0</v>
      </c>
      <c r="J18" s="16">
        <f t="shared" si="5"/>
        <v>1300</v>
      </c>
      <c r="K18" s="16">
        <f t="shared" si="6"/>
        <v>1</v>
      </c>
      <c r="L18" s="16">
        <v>1</v>
      </c>
      <c r="M18" s="16">
        <v>0</v>
      </c>
      <c r="N18" s="16">
        <f t="shared" si="7"/>
        <v>1299</v>
      </c>
      <c r="O18" s="16">
        <v>1446</v>
      </c>
      <c r="P18" s="16">
        <v>-147</v>
      </c>
      <c r="Q18" s="17"/>
      <c r="R18" s="17"/>
      <c r="S18" s="17"/>
      <c r="T18" s="17"/>
      <c r="U18" s="17"/>
      <c r="V18" s="17"/>
      <c r="W18" s="17"/>
    </row>
    <row r="19" spans="1:23" s="18" customFormat="1" ht="27" customHeight="1" x14ac:dyDescent="0.2">
      <c r="A19" s="25" t="s">
        <v>18</v>
      </c>
      <c r="B19" s="19">
        <f t="shared" si="1"/>
        <v>5515</v>
      </c>
      <c r="C19" s="19">
        <f t="shared" si="3"/>
        <v>4131</v>
      </c>
      <c r="D19" s="19">
        <f t="shared" si="4"/>
        <v>178</v>
      </c>
      <c r="E19" s="19">
        <v>178</v>
      </c>
      <c r="F19" s="19">
        <v>0</v>
      </c>
      <c r="G19" s="19">
        <f t="shared" si="2"/>
        <v>3953</v>
      </c>
      <c r="H19" s="19">
        <v>3953</v>
      </c>
      <c r="I19" s="19">
        <v>0</v>
      </c>
      <c r="J19" s="19">
        <f t="shared" si="5"/>
        <v>1384</v>
      </c>
      <c r="K19" s="19">
        <f t="shared" si="6"/>
        <v>4</v>
      </c>
      <c r="L19" s="19">
        <v>4</v>
      </c>
      <c r="M19" s="19">
        <v>0</v>
      </c>
      <c r="N19" s="19">
        <f t="shared" si="7"/>
        <v>1380</v>
      </c>
      <c r="O19" s="19">
        <v>1591</v>
      </c>
      <c r="P19" s="19">
        <v>-211</v>
      </c>
      <c r="Q19" s="17"/>
      <c r="R19" s="17"/>
      <c r="S19" s="17"/>
      <c r="T19" s="17"/>
      <c r="U19" s="17"/>
      <c r="V19" s="17"/>
      <c r="W19" s="17"/>
    </row>
    <row r="20" spans="1:23" s="18" customFormat="1" ht="27" customHeight="1" x14ac:dyDescent="0.2">
      <c r="A20" s="24" t="s">
        <v>19</v>
      </c>
      <c r="B20" s="16">
        <f t="shared" si="1"/>
        <v>6257</v>
      </c>
      <c r="C20" s="16">
        <f t="shared" si="3"/>
        <v>4515</v>
      </c>
      <c r="D20" s="16">
        <f t="shared" si="4"/>
        <v>221</v>
      </c>
      <c r="E20" s="16">
        <v>221</v>
      </c>
      <c r="F20" s="16">
        <v>0</v>
      </c>
      <c r="G20" s="16">
        <f t="shared" si="2"/>
        <v>4294</v>
      </c>
      <c r="H20" s="16">
        <v>4294</v>
      </c>
      <c r="I20" s="16">
        <v>0</v>
      </c>
      <c r="J20" s="16">
        <f t="shared" si="5"/>
        <v>1742</v>
      </c>
      <c r="K20" s="16">
        <f t="shared" si="6"/>
        <v>4</v>
      </c>
      <c r="L20" s="16">
        <v>4</v>
      </c>
      <c r="M20" s="16">
        <v>0</v>
      </c>
      <c r="N20" s="16">
        <f t="shared" si="7"/>
        <v>1738</v>
      </c>
      <c r="O20" s="16">
        <v>1931</v>
      </c>
      <c r="P20" s="16">
        <v>-193</v>
      </c>
      <c r="Q20" s="17"/>
      <c r="R20" s="17"/>
      <c r="S20" s="17"/>
      <c r="T20" s="17"/>
      <c r="U20" s="17"/>
      <c r="V20" s="17"/>
      <c r="W20" s="17"/>
    </row>
    <row r="21" spans="1:23" s="18" customFormat="1" ht="27" customHeight="1" x14ac:dyDescent="0.2">
      <c r="A21" s="25" t="s">
        <v>20</v>
      </c>
      <c r="B21" s="26">
        <f t="shared" si="1"/>
        <v>10933</v>
      </c>
      <c r="C21" s="26">
        <f t="shared" si="3"/>
        <v>8990</v>
      </c>
      <c r="D21" s="26">
        <f t="shared" si="4"/>
        <v>237</v>
      </c>
      <c r="E21" s="26">
        <v>237</v>
      </c>
      <c r="F21" s="26">
        <v>0</v>
      </c>
      <c r="G21" s="26">
        <f t="shared" si="2"/>
        <v>8753</v>
      </c>
      <c r="H21" s="26">
        <v>8753</v>
      </c>
      <c r="I21" s="26">
        <v>0</v>
      </c>
      <c r="J21" s="26">
        <f t="shared" si="5"/>
        <v>1943</v>
      </c>
      <c r="K21" s="26">
        <f t="shared" si="6"/>
        <v>4</v>
      </c>
      <c r="L21" s="26">
        <v>4</v>
      </c>
      <c r="M21" s="26">
        <v>0</v>
      </c>
      <c r="N21" s="26">
        <f t="shared" si="7"/>
        <v>1939</v>
      </c>
      <c r="O21" s="26">
        <v>2108</v>
      </c>
      <c r="P21" s="26">
        <v>-169</v>
      </c>
      <c r="Q21" s="17"/>
      <c r="R21" s="17"/>
      <c r="S21" s="17"/>
      <c r="T21" s="17"/>
      <c r="U21" s="17"/>
      <c r="V21" s="17"/>
      <c r="W21" s="17"/>
    </row>
    <row r="22" spans="1:23" s="21" customFormat="1" ht="27" customHeight="1" x14ac:dyDescent="0.2">
      <c r="A22" s="24" t="s">
        <v>21</v>
      </c>
      <c r="B22" s="16">
        <f t="shared" si="1"/>
        <v>10738</v>
      </c>
      <c r="C22" s="16">
        <f t="shared" si="3"/>
        <v>9006</v>
      </c>
      <c r="D22" s="16">
        <f t="shared" si="4"/>
        <v>299</v>
      </c>
      <c r="E22" s="16">
        <v>299</v>
      </c>
      <c r="F22" s="16">
        <v>0</v>
      </c>
      <c r="G22" s="16">
        <f t="shared" si="2"/>
        <v>8707</v>
      </c>
      <c r="H22" s="16">
        <v>8707</v>
      </c>
      <c r="I22" s="16">
        <v>0</v>
      </c>
      <c r="J22" s="16">
        <f t="shared" si="5"/>
        <v>1732</v>
      </c>
      <c r="K22" s="16">
        <f t="shared" si="6"/>
        <v>4</v>
      </c>
      <c r="L22" s="16">
        <v>4</v>
      </c>
      <c r="M22" s="16">
        <v>0</v>
      </c>
      <c r="N22" s="16">
        <f t="shared" si="7"/>
        <v>1728</v>
      </c>
      <c r="O22" s="16">
        <v>1979</v>
      </c>
      <c r="P22" s="16">
        <v>-251</v>
      </c>
      <c r="Q22" s="20"/>
      <c r="R22" s="20"/>
      <c r="S22" s="20"/>
      <c r="T22" s="20"/>
      <c r="U22" s="20"/>
      <c r="V22" s="20"/>
      <c r="W22" s="20"/>
    </row>
    <row r="23" spans="1:23" s="18" customFormat="1" ht="27" customHeight="1" x14ac:dyDescent="0.2">
      <c r="A23" s="25" t="s">
        <v>22</v>
      </c>
      <c r="B23" s="19">
        <f t="shared" si="1"/>
        <v>11620</v>
      </c>
      <c r="C23" s="19">
        <f t="shared" si="3"/>
        <v>9569</v>
      </c>
      <c r="D23" s="19">
        <f t="shared" si="4"/>
        <v>309</v>
      </c>
      <c r="E23" s="19">
        <v>309</v>
      </c>
      <c r="F23" s="19">
        <v>0</v>
      </c>
      <c r="G23" s="19">
        <f t="shared" si="2"/>
        <v>9260</v>
      </c>
      <c r="H23" s="19">
        <v>9260</v>
      </c>
      <c r="I23" s="19">
        <v>0</v>
      </c>
      <c r="J23" s="19">
        <f t="shared" si="5"/>
        <v>2051</v>
      </c>
      <c r="K23" s="19">
        <f t="shared" si="6"/>
        <v>4</v>
      </c>
      <c r="L23" s="19">
        <v>4</v>
      </c>
      <c r="M23" s="19">
        <v>0</v>
      </c>
      <c r="N23" s="19">
        <f t="shared" si="7"/>
        <v>2047</v>
      </c>
      <c r="O23" s="19">
        <v>2240</v>
      </c>
      <c r="P23" s="19">
        <v>-193</v>
      </c>
      <c r="Q23" s="17"/>
      <c r="R23" s="17"/>
      <c r="S23" s="17"/>
      <c r="T23" s="17"/>
      <c r="U23" s="17"/>
      <c r="V23" s="17"/>
      <c r="W23" s="17"/>
    </row>
    <row r="24" spans="1:23" s="18" customFormat="1" ht="27" customHeight="1" x14ac:dyDescent="0.2">
      <c r="A24" s="24" t="s">
        <v>23</v>
      </c>
      <c r="B24" s="16">
        <f t="shared" si="1"/>
        <v>12570</v>
      </c>
      <c r="C24" s="16">
        <f t="shared" si="3"/>
        <v>10201</v>
      </c>
      <c r="D24" s="16">
        <f t="shared" si="4"/>
        <v>332</v>
      </c>
      <c r="E24" s="16">
        <v>332</v>
      </c>
      <c r="F24" s="16">
        <v>0</v>
      </c>
      <c r="G24" s="16">
        <f t="shared" si="2"/>
        <v>9869</v>
      </c>
      <c r="H24" s="16">
        <v>9869</v>
      </c>
      <c r="I24" s="16">
        <v>0</v>
      </c>
      <c r="J24" s="16">
        <f t="shared" si="5"/>
        <v>2369</v>
      </c>
      <c r="K24" s="16">
        <f t="shared" si="6"/>
        <v>4</v>
      </c>
      <c r="L24" s="16">
        <v>4</v>
      </c>
      <c r="M24" s="16">
        <v>0</v>
      </c>
      <c r="N24" s="16">
        <f t="shared" si="7"/>
        <v>2365</v>
      </c>
      <c r="O24" s="16">
        <v>2561</v>
      </c>
      <c r="P24" s="16">
        <v>-196</v>
      </c>
      <c r="Q24" s="17"/>
      <c r="R24" s="17"/>
      <c r="S24" s="17"/>
      <c r="T24" s="17"/>
      <c r="U24" s="17"/>
      <c r="V24" s="17"/>
      <c r="W24" s="17"/>
    </row>
    <row r="25" spans="1:23" s="18" customFormat="1" ht="27" customHeight="1" x14ac:dyDescent="0.2">
      <c r="A25" s="25" t="s">
        <v>0</v>
      </c>
      <c r="B25" s="26">
        <f t="shared" si="1"/>
        <v>14492</v>
      </c>
      <c r="C25" s="26">
        <f t="shared" si="3"/>
        <v>11374</v>
      </c>
      <c r="D25" s="26">
        <f t="shared" si="4"/>
        <v>351</v>
      </c>
      <c r="E25" s="26">
        <v>351</v>
      </c>
      <c r="F25" s="26">
        <v>0</v>
      </c>
      <c r="G25" s="26">
        <f t="shared" si="2"/>
        <v>11023</v>
      </c>
      <c r="H25" s="26">
        <v>11023</v>
      </c>
      <c r="I25" s="26">
        <v>0</v>
      </c>
      <c r="J25" s="26">
        <f t="shared" si="5"/>
        <v>3118</v>
      </c>
      <c r="K25" s="26">
        <f t="shared" si="6"/>
        <v>4</v>
      </c>
      <c r="L25" s="26">
        <v>4</v>
      </c>
      <c r="M25" s="26">
        <v>0</v>
      </c>
      <c r="N25" s="26">
        <f t="shared" si="7"/>
        <v>3114</v>
      </c>
      <c r="O25" s="26">
        <v>3379</v>
      </c>
      <c r="P25" s="26">
        <v>-265</v>
      </c>
      <c r="Q25" s="17"/>
      <c r="R25" s="17"/>
      <c r="S25" s="17"/>
      <c r="T25" s="17"/>
      <c r="U25" s="17"/>
      <c r="V25" s="17"/>
      <c r="W25" s="17"/>
    </row>
    <row r="26" spans="1:23" s="18" customFormat="1" ht="27" customHeight="1" x14ac:dyDescent="0.2">
      <c r="A26" s="24" t="s">
        <v>1</v>
      </c>
      <c r="B26" s="16">
        <f t="shared" si="1"/>
        <v>15437</v>
      </c>
      <c r="C26" s="16">
        <f t="shared" si="3"/>
        <v>11849</v>
      </c>
      <c r="D26" s="16">
        <f t="shared" si="4"/>
        <v>339</v>
      </c>
      <c r="E26" s="16">
        <v>339</v>
      </c>
      <c r="F26" s="16">
        <v>0</v>
      </c>
      <c r="G26" s="16">
        <f t="shared" si="2"/>
        <v>11510</v>
      </c>
      <c r="H26" s="16">
        <v>11510</v>
      </c>
      <c r="I26" s="16">
        <v>0</v>
      </c>
      <c r="J26" s="16">
        <f t="shared" si="5"/>
        <v>3588</v>
      </c>
      <c r="K26" s="16">
        <f t="shared" si="6"/>
        <v>3</v>
      </c>
      <c r="L26" s="16">
        <v>3</v>
      </c>
      <c r="M26" s="16">
        <v>0</v>
      </c>
      <c r="N26" s="16">
        <f t="shared" si="7"/>
        <v>3585</v>
      </c>
      <c r="O26" s="16">
        <v>3855</v>
      </c>
      <c r="P26" s="16">
        <v>-270</v>
      </c>
      <c r="Q26" s="17"/>
      <c r="R26" s="17"/>
      <c r="S26" s="17"/>
      <c r="T26" s="17"/>
      <c r="U26" s="17"/>
      <c r="V26" s="17"/>
      <c r="W26" s="17"/>
    </row>
    <row r="27" spans="1:23" s="18" customFormat="1" ht="27" customHeight="1" x14ac:dyDescent="0.2">
      <c r="A27" s="25" t="s">
        <v>24</v>
      </c>
      <c r="B27" s="19">
        <f t="shared" si="1"/>
        <v>16840</v>
      </c>
      <c r="C27" s="19">
        <f t="shared" si="3"/>
        <v>12726</v>
      </c>
      <c r="D27" s="19">
        <f t="shared" si="4"/>
        <v>335</v>
      </c>
      <c r="E27" s="19">
        <v>335</v>
      </c>
      <c r="F27" s="19">
        <v>0</v>
      </c>
      <c r="G27" s="19">
        <f t="shared" si="2"/>
        <v>12391</v>
      </c>
      <c r="H27" s="19">
        <v>12391</v>
      </c>
      <c r="I27" s="19">
        <v>0</v>
      </c>
      <c r="J27" s="19">
        <f t="shared" si="5"/>
        <v>4114</v>
      </c>
      <c r="K27" s="19">
        <f t="shared" si="6"/>
        <v>3</v>
      </c>
      <c r="L27" s="19">
        <v>3</v>
      </c>
      <c r="M27" s="19">
        <v>0</v>
      </c>
      <c r="N27" s="19">
        <f t="shared" si="7"/>
        <v>4111</v>
      </c>
      <c r="O27" s="19">
        <v>4444</v>
      </c>
      <c r="P27" s="19">
        <v>-333</v>
      </c>
      <c r="Q27" s="17"/>
      <c r="R27" s="17"/>
      <c r="S27" s="17"/>
      <c r="T27" s="17"/>
      <c r="U27" s="17"/>
      <c r="V27" s="17"/>
      <c r="W27" s="17"/>
    </row>
    <row r="28" spans="1:23" s="18" customFormat="1" ht="27" customHeight="1" x14ac:dyDescent="0.2">
      <c r="A28" s="24" t="s">
        <v>25</v>
      </c>
      <c r="B28" s="16">
        <f t="shared" si="1"/>
        <v>19882</v>
      </c>
      <c r="C28" s="16">
        <f t="shared" si="3"/>
        <v>15575</v>
      </c>
      <c r="D28" s="16">
        <f t="shared" si="4"/>
        <v>317</v>
      </c>
      <c r="E28" s="16">
        <v>317</v>
      </c>
      <c r="F28" s="16">
        <v>0</v>
      </c>
      <c r="G28" s="16">
        <f t="shared" si="2"/>
        <v>15258</v>
      </c>
      <c r="H28" s="16">
        <v>15258</v>
      </c>
      <c r="I28" s="16">
        <v>0</v>
      </c>
      <c r="J28" s="16">
        <f t="shared" si="5"/>
        <v>4307</v>
      </c>
      <c r="K28" s="16">
        <f t="shared" si="6"/>
        <v>4</v>
      </c>
      <c r="L28" s="16">
        <v>4</v>
      </c>
      <c r="M28" s="16">
        <v>0</v>
      </c>
      <c r="N28" s="16">
        <f t="shared" si="7"/>
        <v>4303</v>
      </c>
      <c r="O28" s="16">
        <v>4600</v>
      </c>
      <c r="P28" s="16">
        <v>-297</v>
      </c>
      <c r="Q28" s="17"/>
      <c r="R28" s="17"/>
      <c r="S28" s="17"/>
      <c r="T28" s="17"/>
      <c r="U28" s="17"/>
      <c r="V28" s="17"/>
      <c r="W28" s="17"/>
    </row>
    <row r="29" spans="1:23" s="18" customFormat="1" ht="27" customHeight="1" x14ac:dyDescent="0.2">
      <c r="A29" s="25" t="s">
        <v>26</v>
      </c>
      <c r="B29" s="26">
        <f t="shared" si="1"/>
        <v>17104</v>
      </c>
      <c r="C29" s="26">
        <f t="shared" si="3"/>
        <v>13019</v>
      </c>
      <c r="D29" s="26">
        <f t="shared" si="4"/>
        <v>301</v>
      </c>
      <c r="E29" s="26">
        <v>301</v>
      </c>
      <c r="F29" s="26">
        <v>0</v>
      </c>
      <c r="G29" s="26">
        <f t="shared" si="2"/>
        <v>12718</v>
      </c>
      <c r="H29" s="26">
        <v>12718</v>
      </c>
      <c r="I29" s="26">
        <v>0</v>
      </c>
      <c r="J29" s="26">
        <f t="shared" si="5"/>
        <v>4085</v>
      </c>
      <c r="K29" s="26">
        <f t="shared" si="6"/>
        <v>4</v>
      </c>
      <c r="L29" s="26">
        <v>4</v>
      </c>
      <c r="M29" s="26">
        <v>0</v>
      </c>
      <c r="N29" s="26">
        <f t="shared" si="7"/>
        <v>4081</v>
      </c>
      <c r="O29" s="26">
        <v>4374</v>
      </c>
      <c r="P29" s="26">
        <v>-293</v>
      </c>
      <c r="Q29" s="17"/>
      <c r="R29" s="17"/>
      <c r="S29" s="17"/>
      <c r="T29" s="17"/>
      <c r="U29" s="17"/>
      <c r="V29" s="17"/>
      <c r="W29" s="17"/>
    </row>
    <row r="30" spans="1:23" s="18" customFormat="1" ht="27" customHeight="1" x14ac:dyDescent="0.2">
      <c r="A30" s="24" t="s">
        <v>79</v>
      </c>
      <c r="B30" s="16">
        <f t="shared" si="1"/>
        <v>16378</v>
      </c>
      <c r="C30" s="16">
        <f t="shared" ref="C30:C38" si="8">+D30+G30</f>
        <v>12352</v>
      </c>
      <c r="D30" s="16">
        <f t="shared" ref="D30:D38" si="9">+E30+F30</f>
        <v>300</v>
      </c>
      <c r="E30" s="16">
        <v>300</v>
      </c>
      <c r="F30" s="16">
        <v>0</v>
      </c>
      <c r="G30" s="16">
        <f t="shared" si="2"/>
        <v>12052</v>
      </c>
      <c r="H30" s="16">
        <v>12052</v>
      </c>
      <c r="I30" s="16">
        <v>0</v>
      </c>
      <c r="J30" s="16">
        <f t="shared" ref="J30:J38" si="10">+K30+N30</f>
        <v>4026</v>
      </c>
      <c r="K30" s="16">
        <f t="shared" ref="K30:K38" si="11">+L30+M30</f>
        <v>4</v>
      </c>
      <c r="L30" s="16">
        <v>4</v>
      </c>
      <c r="M30" s="16">
        <v>0</v>
      </c>
      <c r="N30" s="16">
        <f t="shared" ref="N30:N38" si="12">+O30+P30</f>
        <v>4022</v>
      </c>
      <c r="O30" s="16">
        <v>4424</v>
      </c>
      <c r="P30" s="16">
        <v>-402</v>
      </c>
      <c r="Q30" s="17"/>
      <c r="R30" s="17"/>
      <c r="S30" s="17"/>
      <c r="T30" s="17"/>
      <c r="U30" s="17"/>
      <c r="V30" s="17"/>
      <c r="W30" s="17"/>
    </row>
    <row r="31" spans="1:23" s="18" customFormat="1" ht="27" customHeight="1" x14ac:dyDescent="0.2">
      <c r="A31" s="25" t="s">
        <v>80</v>
      </c>
      <c r="B31" s="19">
        <f t="shared" si="1"/>
        <v>18119</v>
      </c>
      <c r="C31" s="19">
        <f t="shared" si="8"/>
        <v>13594</v>
      </c>
      <c r="D31" s="19">
        <f t="shared" si="9"/>
        <v>316</v>
      </c>
      <c r="E31" s="19">
        <v>316</v>
      </c>
      <c r="F31" s="19">
        <v>0</v>
      </c>
      <c r="G31" s="19">
        <f t="shared" si="2"/>
        <v>13278</v>
      </c>
      <c r="H31" s="19">
        <v>13278</v>
      </c>
      <c r="I31" s="19">
        <v>0</v>
      </c>
      <c r="J31" s="19">
        <f t="shared" si="10"/>
        <v>4525</v>
      </c>
      <c r="K31" s="19">
        <f t="shared" si="11"/>
        <v>4</v>
      </c>
      <c r="L31" s="19">
        <v>4</v>
      </c>
      <c r="M31" s="19">
        <v>0</v>
      </c>
      <c r="N31" s="19">
        <f t="shared" si="12"/>
        <v>4521</v>
      </c>
      <c r="O31" s="19">
        <v>4972</v>
      </c>
      <c r="P31" s="19">
        <v>-451</v>
      </c>
      <c r="Q31" s="17"/>
      <c r="R31" s="17"/>
      <c r="S31" s="17"/>
      <c r="T31" s="17"/>
      <c r="U31" s="17"/>
      <c r="V31" s="17"/>
      <c r="W31" s="17"/>
    </row>
    <row r="32" spans="1:23" s="18" customFormat="1" ht="27" customHeight="1" x14ac:dyDescent="0.2">
      <c r="A32" s="24" t="s">
        <v>81</v>
      </c>
      <c r="B32" s="16">
        <f t="shared" si="1"/>
        <v>19539</v>
      </c>
      <c r="C32" s="16">
        <f t="shared" si="8"/>
        <v>14961</v>
      </c>
      <c r="D32" s="16">
        <f t="shared" si="9"/>
        <v>315</v>
      </c>
      <c r="E32" s="16">
        <v>315</v>
      </c>
      <c r="F32" s="16">
        <v>0</v>
      </c>
      <c r="G32" s="16">
        <f t="shared" si="2"/>
        <v>14646</v>
      </c>
      <c r="H32" s="16">
        <v>14646</v>
      </c>
      <c r="I32" s="16">
        <v>0</v>
      </c>
      <c r="J32" s="16">
        <f t="shared" si="10"/>
        <v>4578</v>
      </c>
      <c r="K32" s="16">
        <f t="shared" si="11"/>
        <v>4</v>
      </c>
      <c r="L32" s="16">
        <v>4</v>
      </c>
      <c r="M32" s="16">
        <v>0</v>
      </c>
      <c r="N32" s="16">
        <f t="shared" si="12"/>
        <v>4574</v>
      </c>
      <c r="O32" s="16">
        <v>5008</v>
      </c>
      <c r="P32" s="16">
        <v>-434</v>
      </c>
      <c r="Q32" s="17"/>
      <c r="R32" s="17"/>
      <c r="S32" s="17"/>
      <c r="T32" s="17"/>
      <c r="U32" s="17"/>
      <c r="V32" s="17"/>
      <c r="W32" s="17"/>
    </row>
    <row r="33" spans="1:23" s="18" customFormat="1" ht="27" customHeight="1" x14ac:dyDescent="0.2">
      <c r="A33" s="25" t="s">
        <v>82</v>
      </c>
      <c r="B33" s="26">
        <f t="shared" si="1"/>
        <v>20334</v>
      </c>
      <c r="C33" s="26">
        <f t="shared" si="8"/>
        <v>15554</v>
      </c>
      <c r="D33" s="26">
        <f t="shared" si="9"/>
        <v>331</v>
      </c>
      <c r="E33" s="26">
        <v>331</v>
      </c>
      <c r="F33" s="26">
        <v>0</v>
      </c>
      <c r="G33" s="26">
        <f t="shared" si="2"/>
        <v>15223</v>
      </c>
      <c r="H33" s="26">
        <v>15223</v>
      </c>
      <c r="I33" s="26">
        <v>0</v>
      </c>
      <c r="J33" s="26">
        <f t="shared" si="10"/>
        <v>4780</v>
      </c>
      <c r="K33" s="26">
        <f t="shared" si="11"/>
        <v>3</v>
      </c>
      <c r="L33" s="26">
        <v>3</v>
      </c>
      <c r="M33" s="26">
        <v>0</v>
      </c>
      <c r="N33" s="26">
        <f t="shared" si="12"/>
        <v>4777</v>
      </c>
      <c r="O33" s="26">
        <v>5165</v>
      </c>
      <c r="P33" s="26">
        <v>-388</v>
      </c>
      <c r="Q33" s="17"/>
      <c r="R33" s="17"/>
      <c r="S33" s="17"/>
      <c r="T33" s="17"/>
      <c r="U33" s="17"/>
      <c r="V33" s="17"/>
      <c r="W33" s="17"/>
    </row>
    <row r="34" spans="1:23" s="18" customFormat="1" ht="27" customHeight="1" x14ac:dyDescent="0.2">
      <c r="A34" s="24" t="s">
        <v>83</v>
      </c>
      <c r="B34" s="16">
        <f t="shared" si="1"/>
        <v>28775</v>
      </c>
      <c r="C34" s="16">
        <f t="shared" si="8"/>
        <v>16222</v>
      </c>
      <c r="D34" s="16">
        <f t="shared" si="9"/>
        <v>524</v>
      </c>
      <c r="E34" s="16">
        <v>524</v>
      </c>
      <c r="F34" s="16">
        <v>0</v>
      </c>
      <c r="G34" s="16">
        <f t="shared" si="2"/>
        <v>15698</v>
      </c>
      <c r="H34" s="16">
        <v>15698</v>
      </c>
      <c r="I34" s="16">
        <v>0</v>
      </c>
      <c r="J34" s="16">
        <f t="shared" si="10"/>
        <v>12553</v>
      </c>
      <c r="K34" s="16">
        <f t="shared" si="11"/>
        <v>0</v>
      </c>
      <c r="L34" s="16">
        <v>0</v>
      </c>
      <c r="M34" s="16">
        <v>0</v>
      </c>
      <c r="N34" s="16">
        <f t="shared" si="12"/>
        <v>12553</v>
      </c>
      <c r="O34" s="16">
        <v>15866</v>
      </c>
      <c r="P34" s="16">
        <v>-3313</v>
      </c>
      <c r="Q34" s="17"/>
      <c r="R34" s="17"/>
      <c r="S34" s="17"/>
      <c r="T34" s="17"/>
      <c r="U34" s="17"/>
      <c r="V34" s="17"/>
      <c r="W34" s="17"/>
    </row>
    <row r="35" spans="1:23" s="18" customFormat="1" ht="27" customHeight="1" x14ac:dyDescent="0.2">
      <c r="A35" s="25" t="s">
        <v>84</v>
      </c>
      <c r="B35" s="19">
        <f t="shared" si="1"/>
        <v>27743</v>
      </c>
      <c r="C35" s="19">
        <f t="shared" si="8"/>
        <v>15215</v>
      </c>
      <c r="D35" s="19">
        <f t="shared" si="9"/>
        <v>500</v>
      </c>
      <c r="E35" s="19">
        <v>500</v>
      </c>
      <c r="F35" s="19">
        <v>0</v>
      </c>
      <c r="G35" s="19">
        <f t="shared" si="2"/>
        <v>14715</v>
      </c>
      <c r="H35" s="19">
        <v>14715</v>
      </c>
      <c r="I35" s="19">
        <v>0</v>
      </c>
      <c r="J35" s="19">
        <f t="shared" si="10"/>
        <v>12528</v>
      </c>
      <c r="K35" s="19">
        <f t="shared" si="11"/>
        <v>0</v>
      </c>
      <c r="L35" s="19">
        <v>0</v>
      </c>
      <c r="M35" s="19">
        <v>0</v>
      </c>
      <c r="N35" s="19">
        <f t="shared" si="12"/>
        <v>12528</v>
      </c>
      <c r="O35" s="19">
        <v>15799</v>
      </c>
      <c r="P35" s="19">
        <v>-3271</v>
      </c>
      <c r="Q35" s="17"/>
      <c r="R35" s="17"/>
      <c r="S35" s="17"/>
      <c r="T35" s="17"/>
      <c r="U35" s="17"/>
      <c r="V35" s="17"/>
      <c r="W35" s="17"/>
    </row>
    <row r="36" spans="1:23" s="18" customFormat="1" ht="27" customHeight="1" x14ac:dyDescent="0.2">
      <c r="A36" s="24" t="s">
        <v>85</v>
      </c>
      <c r="B36" s="16">
        <f t="shared" si="1"/>
        <v>28252</v>
      </c>
      <c r="C36" s="16">
        <f t="shared" si="8"/>
        <v>15111</v>
      </c>
      <c r="D36" s="16">
        <f t="shared" si="9"/>
        <v>524</v>
      </c>
      <c r="E36" s="16">
        <v>524</v>
      </c>
      <c r="F36" s="16">
        <v>0</v>
      </c>
      <c r="G36" s="16">
        <f t="shared" si="2"/>
        <v>14587</v>
      </c>
      <c r="H36" s="16">
        <v>14587</v>
      </c>
      <c r="I36" s="16">
        <v>0</v>
      </c>
      <c r="J36" s="16">
        <f t="shared" si="10"/>
        <v>13141</v>
      </c>
      <c r="K36" s="16">
        <f t="shared" si="11"/>
        <v>0</v>
      </c>
      <c r="L36" s="16">
        <v>0</v>
      </c>
      <c r="M36" s="16">
        <v>0</v>
      </c>
      <c r="N36" s="16">
        <f t="shared" si="12"/>
        <v>13141</v>
      </c>
      <c r="O36" s="16">
        <v>16842</v>
      </c>
      <c r="P36" s="16">
        <v>-3701</v>
      </c>
      <c r="Q36" s="17"/>
      <c r="R36" s="17"/>
      <c r="S36" s="17"/>
      <c r="T36" s="17"/>
      <c r="U36" s="17"/>
      <c r="V36" s="17"/>
      <c r="W36" s="17"/>
    </row>
    <row r="37" spans="1:23" s="18" customFormat="1" ht="27" customHeight="1" x14ac:dyDescent="0.2">
      <c r="A37" s="25" t="s">
        <v>86</v>
      </c>
      <c r="B37" s="26">
        <f t="shared" si="1"/>
        <v>33264</v>
      </c>
      <c r="C37" s="26">
        <f t="shared" si="8"/>
        <v>16844</v>
      </c>
      <c r="D37" s="26">
        <f t="shared" si="9"/>
        <v>531</v>
      </c>
      <c r="E37" s="26">
        <v>531</v>
      </c>
      <c r="F37" s="26">
        <v>0</v>
      </c>
      <c r="G37" s="26">
        <f t="shared" si="2"/>
        <v>16313</v>
      </c>
      <c r="H37" s="26">
        <v>16313</v>
      </c>
      <c r="I37" s="26">
        <v>0</v>
      </c>
      <c r="J37" s="26">
        <f t="shared" si="10"/>
        <v>16420</v>
      </c>
      <c r="K37" s="26">
        <f t="shared" si="11"/>
        <v>0</v>
      </c>
      <c r="L37" s="26">
        <v>0</v>
      </c>
      <c r="M37" s="26">
        <v>0</v>
      </c>
      <c r="N37" s="26">
        <f t="shared" si="12"/>
        <v>16420</v>
      </c>
      <c r="O37" s="26">
        <v>20173</v>
      </c>
      <c r="P37" s="26">
        <v>-3753</v>
      </c>
      <c r="Q37" s="17"/>
      <c r="R37" s="17"/>
      <c r="S37" s="17"/>
      <c r="T37" s="17"/>
      <c r="U37" s="17"/>
      <c r="V37" s="17"/>
      <c r="W37" s="17"/>
    </row>
    <row r="38" spans="1:23" s="18" customFormat="1" ht="27" customHeight="1" x14ac:dyDescent="0.2">
      <c r="A38" s="24" t="s">
        <v>87</v>
      </c>
      <c r="B38" s="16">
        <f t="shared" si="1"/>
        <v>36086</v>
      </c>
      <c r="C38" s="16">
        <f t="shared" si="8"/>
        <v>18213</v>
      </c>
      <c r="D38" s="16">
        <f t="shared" si="9"/>
        <v>580</v>
      </c>
      <c r="E38" s="16">
        <v>580</v>
      </c>
      <c r="F38" s="16">
        <v>0</v>
      </c>
      <c r="G38" s="16">
        <f t="shared" si="2"/>
        <v>17633</v>
      </c>
      <c r="H38" s="16">
        <v>17633</v>
      </c>
      <c r="I38" s="16">
        <v>0</v>
      </c>
      <c r="J38" s="16">
        <f t="shared" si="10"/>
        <v>17873</v>
      </c>
      <c r="K38" s="16">
        <f t="shared" si="11"/>
        <v>0</v>
      </c>
      <c r="L38" s="16">
        <v>0</v>
      </c>
      <c r="M38" s="16">
        <v>0</v>
      </c>
      <c r="N38" s="16">
        <f t="shared" si="12"/>
        <v>17873</v>
      </c>
      <c r="O38" s="16">
        <v>21815</v>
      </c>
      <c r="P38" s="16">
        <v>-3942</v>
      </c>
      <c r="Q38" s="17"/>
      <c r="R38" s="17"/>
      <c r="S38" s="17"/>
      <c r="T38" s="17"/>
      <c r="U38" s="17"/>
      <c r="V38" s="17"/>
      <c r="W38" s="17"/>
    </row>
    <row r="39" spans="1:23" s="18" customFormat="1" ht="27" customHeight="1" x14ac:dyDescent="0.2">
      <c r="A39" s="25" t="s">
        <v>88</v>
      </c>
      <c r="B39" s="19">
        <f t="shared" si="1"/>
        <v>38268</v>
      </c>
      <c r="C39" s="19">
        <f t="shared" ref="C39:C45" si="13">+D39+G39</f>
        <v>19105</v>
      </c>
      <c r="D39" s="19">
        <f t="shared" ref="D39:D45" si="14">+E39+F39</f>
        <v>582</v>
      </c>
      <c r="E39" s="19">
        <v>582</v>
      </c>
      <c r="F39" s="19">
        <v>0</v>
      </c>
      <c r="G39" s="19">
        <f t="shared" si="2"/>
        <v>18523</v>
      </c>
      <c r="H39" s="19">
        <v>18523</v>
      </c>
      <c r="I39" s="19">
        <v>0</v>
      </c>
      <c r="J39" s="19">
        <f t="shared" ref="J39:J45" si="15">+K39+N39</f>
        <v>19163</v>
      </c>
      <c r="K39" s="19">
        <f t="shared" ref="K39:K45" si="16">+L39+M39</f>
        <v>0</v>
      </c>
      <c r="L39" s="19">
        <v>0</v>
      </c>
      <c r="M39" s="19">
        <v>0</v>
      </c>
      <c r="N39" s="19">
        <f t="shared" ref="N39:N45" si="17">+O39+P39</f>
        <v>19163</v>
      </c>
      <c r="O39" s="19">
        <v>23141</v>
      </c>
      <c r="P39" s="19">
        <v>-3978</v>
      </c>
      <c r="Q39" s="17"/>
      <c r="R39" s="17"/>
      <c r="S39" s="17"/>
      <c r="T39" s="17"/>
      <c r="U39" s="17"/>
      <c r="V39" s="17"/>
      <c r="W39" s="17"/>
    </row>
    <row r="40" spans="1:23" s="18" customFormat="1" ht="27" customHeight="1" x14ac:dyDescent="0.2">
      <c r="A40" s="24" t="s">
        <v>89</v>
      </c>
      <c r="B40" s="16">
        <f t="shared" si="1"/>
        <v>38451</v>
      </c>
      <c r="C40" s="16">
        <f t="shared" si="13"/>
        <v>19589</v>
      </c>
      <c r="D40" s="16">
        <f t="shared" si="14"/>
        <v>532</v>
      </c>
      <c r="E40" s="16">
        <v>532</v>
      </c>
      <c r="F40" s="16">
        <v>0</v>
      </c>
      <c r="G40" s="16">
        <f t="shared" si="2"/>
        <v>19057</v>
      </c>
      <c r="H40" s="16">
        <v>19057</v>
      </c>
      <c r="I40" s="16">
        <v>0</v>
      </c>
      <c r="J40" s="16">
        <f t="shared" si="15"/>
        <v>18862</v>
      </c>
      <c r="K40" s="16">
        <f t="shared" si="16"/>
        <v>0</v>
      </c>
      <c r="L40" s="16">
        <v>0</v>
      </c>
      <c r="M40" s="16">
        <v>0</v>
      </c>
      <c r="N40" s="16">
        <f t="shared" si="17"/>
        <v>18862</v>
      </c>
      <c r="O40" s="16">
        <v>22582</v>
      </c>
      <c r="P40" s="16">
        <v>-3720</v>
      </c>
      <c r="Q40" s="17"/>
      <c r="R40" s="17"/>
      <c r="S40" s="17"/>
      <c r="T40" s="17"/>
      <c r="U40" s="17"/>
      <c r="V40" s="17"/>
      <c r="W40" s="17"/>
    </row>
    <row r="41" spans="1:23" s="18" customFormat="1" ht="27" customHeight="1" x14ac:dyDescent="0.2">
      <c r="A41" s="25" t="s">
        <v>90</v>
      </c>
      <c r="B41" s="26">
        <f t="shared" si="1"/>
        <v>40890</v>
      </c>
      <c r="C41" s="26">
        <f t="shared" si="13"/>
        <v>21670</v>
      </c>
      <c r="D41" s="26">
        <f t="shared" si="14"/>
        <v>408</v>
      </c>
      <c r="E41" s="26">
        <v>408</v>
      </c>
      <c r="F41" s="26">
        <v>0</v>
      </c>
      <c r="G41" s="26">
        <f t="shared" si="2"/>
        <v>21262</v>
      </c>
      <c r="H41" s="26">
        <v>21262</v>
      </c>
      <c r="I41" s="26">
        <v>0</v>
      </c>
      <c r="J41" s="26">
        <f t="shared" si="15"/>
        <v>19220</v>
      </c>
      <c r="K41" s="26">
        <f t="shared" si="16"/>
        <v>0</v>
      </c>
      <c r="L41" s="26">
        <v>0</v>
      </c>
      <c r="M41" s="26">
        <v>0</v>
      </c>
      <c r="N41" s="26">
        <f t="shared" si="17"/>
        <v>19220</v>
      </c>
      <c r="O41" s="26">
        <v>23053</v>
      </c>
      <c r="P41" s="26">
        <v>-3833</v>
      </c>
      <c r="Q41" s="17"/>
      <c r="R41" s="17"/>
      <c r="S41" s="17"/>
      <c r="T41" s="17"/>
      <c r="U41" s="17"/>
      <c r="V41" s="17"/>
      <c r="W41" s="17"/>
    </row>
    <row r="42" spans="1:23" s="18" customFormat="1" ht="27" customHeight="1" x14ac:dyDescent="0.2">
      <c r="A42" s="24" t="s">
        <v>91</v>
      </c>
      <c r="B42" s="16">
        <f t="shared" si="1"/>
        <v>42359</v>
      </c>
      <c r="C42" s="16">
        <f t="shared" si="13"/>
        <v>22669</v>
      </c>
      <c r="D42" s="16">
        <f t="shared" si="14"/>
        <v>422</v>
      </c>
      <c r="E42" s="16">
        <v>422</v>
      </c>
      <c r="F42" s="16">
        <v>0</v>
      </c>
      <c r="G42" s="16">
        <f t="shared" si="2"/>
        <v>22247</v>
      </c>
      <c r="H42" s="16">
        <v>22247</v>
      </c>
      <c r="I42" s="16">
        <v>0</v>
      </c>
      <c r="J42" s="16">
        <f t="shared" si="15"/>
        <v>19690</v>
      </c>
      <c r="K42" s="16">
        <f t="shared" si="16"/>
        <v>0</v>
      </c>
      <c r="L42" s="16">
        <v>0</v>
      </c>
      <c r="M42" s="16">
        <v>0</v>
      </c>
      <c r="N42" s="16">
        <f t="shared" si="17"/>
        <v>19690</v>
      </c>
      <c r="O42" s="16">
        <v>24097</v>
      </c>
      <c r="P42" s="16">
        <v>-4407</v>
      </c>
      <c r="Q42" s="17"/>
      <c r="R42" s="17"/>
      <c r="S42" s="17"/>
      <c r="T42" s="17"/>
      <c r="U42" s="17"/>
      <c r="V42" s="17"/>
      <c r="W42" s="17"/>
    </row>
    <row r="43" spans="1:23" s="18" customFormat="1" ht="27" customHeight="1" x14ac:dyDescent="0.2">
      <c r="A43" s="25" t="s">
        <v>92</v>
      </c>
      <c r="B43" s="19">
        <f t="shared" si="1"/>
        <v>41783</v>
      </c>
      <c r="C43" s="19">
        <f t="shared" si="13"/>
        <v>22229</v>
      </c>
      <c r="D43" s="19">
        <f t="shared" si="14"/>
        <v>419</v>
      </c>
      <c r="E43" s="19">
        <v>419</v>
      </c>
      <c r="F43" s="19">
        <v>0</v>
      </c>
      <c r="G43" s="19">
        <f t="shared" si="2"/>
        <v>21810</v>
      </c>
      <c r="H43" s="19">
        <v>21810</v>
      </c>
      <c r="I43" s="19">
        <v>0</v>
      </c>
      <c r="J43" s="19">
        <f t="shared" si="15"/>
        <v>19554</v>
      </c>
      <c r="K43" s="19">
        <f t="shared" si="16"/>
        <v>0</v>
      </c>
      <c r="L43" s="19">
        <v>0</v>
      </c>
      <c r="M43" s="19">
        <v>0</v>
      </c>
      <c r="N43" s="19">
        <f t="shared" si="17"/>
        <v>19554</v>
      </c>
      <c r="O43" s="19">
        <v>24029</v>
      </c>
      <c r="P43" s="19">
        <v>-4475</v>
      </c>
      <c r="Q43" s="17"/>
      <c r="R43" s="17"/>
      <c r="S43" s="17"/>
      <c r="T43" s="17"/>
      <c r="U43" s="17"/>
      <c r="V43" s="17"/>
      <c r="W43" s="17"/>
    </row>
    <row r="44" spans="1:23" s="18" customFormat="1" ht="27" customHeight="1" x14ac:dyDescent="0.2">
      <c r="A44" s="24" t="s">
        <v>93</v>
      </c>
      <c r="B44" s="16">
        <f t="shared" si="1"/>
        <v>43325</v>
      </c>
      <c r="C44" s="16">
        <f t="shared" si="13"/>
        <v>23514</v>
      </c>
      <c r="D44" s="16">
        <f t="shared" si="14"/>
        <v>426</v>
      </c>
      <c r="E44" s="16">
        <v>426</v>
      </c>
      <c r="F44" s="16">
        <v>0</v>
      </c>
      <c r="G44" s="16">
        <f t="shared" si="2"/>
        <v>23088</v>
      </c>
      <c r="H44" s="16">
        <v>23088</v>
      </c>
      <c r="I44" s="16">
        <v>0</v>
      </c>
      <c r="J44" s="16">
        <f t="shared" si="15"/>
        <v>19811</v>
      </c>
      <c r="K44" s="16">
        <f t="shared" si="16"/>
        <v>0</v>
      </c>
      <c r="L44" s="16">
        <v>0</v>
      </c>
      <c r="M44" s="16">
        <v>0</v>
      </c>
      <c r="N44" s="16">
        <f t="shared" si="17"/>
        <v>19811</v>
      </c>
      <c r="O44" s="16">
        <v>24483</v>
      </c>
      <c r="P44" s="16">
        <v>-4672</v>
      </c>
      <c r="Q44" s="17"/>
      <c r="R44" s="17"/>
      <c r="S44" s="17"/>
      <c r="T44" s="17"/>
      <c r="U44" s="17"/>
      <c r="V44" s="17"/>
      <c r="W44" s="17"/>
    </row>
    <row r="45" spans="1:23" s="18" customFormat="1" ht="27" customHeight="1" x14ac:dyDescent="0.2">
      <c r="A45" s="25" t="s">
        <v>94</v>
      </c>
      <c r="B45" s="26">
        <f t="shared" si="1"/>
        <v>43495</v>
      </c>
      <c r="C45" s="26">
        <f t="shared" si="13"/>
        <v>23265</v>
      </c>
      <c r="D45" s="26">
        <f t="shared" si="14"/>
        <v>439</v>
      </c>
      <c r="E45" s="26">
        <v>439</v>
      </c>
      <c r="F45" s="26">
        <v>0</v>
      </c>
      <c r="G45" s="26">
        <f t="shared" si="2"/>
        <v>22826</v>
      </c>
      <c r="H45" s="26">
        <v>22826</v>
      </c>
      <c r="I45" s="26">
        <v>0</v>
      </c>
      <c r="J45" s="26">
        <f t="shared" si="15"/>
        <v>20230</v>
      </c>
      <c r="K45" s="26">
        <f t="shared" si="16"/>
        <v>0</v>
      </c>
      <c r="L45" s="26">
        <v>0</v>
      </c>
      <c r="M45" s="26">
        <v>0</v>
      </c>
      <c r="N45" s="26">
        <f t="shared" si="17"/>
        <v>20230</v>
      </c>
      <c r="O45" s="26">
        <v>24918</v>
      </c>
      <c r="P45" s="26">
        <v>-4688</v>
      </c>
      <c r="Q45" s="17"/>
      <c r="R45" s="17"/>
      <c r="S45" s="17"/>
      <c r="T45" s="17"/>
      <c r="U45" s="17"/>
      <c r="V45" s="17"/>
      <c r="W45" s="17"/>
    </row>
    <row r="46" spans="1:23" s="18" customFormat="1" ht="27" customHeight="1" x14ac:dyDescent="0.2">
      <c r="A46" s="24" t="s">
        <v>95</v>
      </c>
      <c r="B46" s="16">
        <f t="shared" si="1"/>
        <v>42494</v>
      </c>
      <c r="C46" s="16">
        <f t="shared" ref="C46:C53" si="18">+D46+G46</f>
        <v>23140</v>
      </c>
      <c r="D46" s="16">
        <f t="shared" ref="D46:D53" si="19">+E46+F46</f>
        <v>435</v>
      </c>
      <c r="E46" s="16">
        <v>435</v>
      </c>
      <c r="F46" s="16">
        <v>0</v>
      </c>
      <c r="G46" s="16">
        <f t="shared" si="2"/>
        <v>22705</v>
      </c>
      <c r="H46" s="16">
        <v>22705</v>
      </c>
      <c r="I46" s="16">
        <v>0</v>
      </c>
      <c r="J46" s="16">
        <f t="shared" ref="J46:J53" si="20">+K46+N46</f>
        <v>19354</v>
      </c>
      <c r="K46" s="16">
        <f t="shared" ref="K46:K53" si="21">+L46+M46</f>
        <v>0</v>
      </c>
      <c r="L46" s="16">
        <v>0</v>
      </c>
      <c r="M46" s="16">
        <v>0</v>
      </c>
      <c r="N46" s="16">
        <f t="shared" ref="N46:N53" si="22">+O46+P46</f>
        <v>19354</v>
      </c>
      <c r="O46" s="16">
        <v>24686</v>
      </c>
      <c r="P46" s="16">
        <v>-5332</v>
      </c>
      <c r="Q46" s="17"/>
      <c r="R46" s="17"/>
      <c r="S46" s="17"/>
      <c r="T46" s="17"/>
      <c r="U46" s="17"/>
      <c r="V46" s="17"/>
      <c r="W46" s="17"/>
    </row>
    <row r="47" spans="1:23" s="18" customFormat="1" ht="27" customHeight="1" x14ac:dyDescent="0.2">
      <c r="A47" s="25" t="s">
        <v>96</v>
      </c>
      <c r="B47" s="19">
        <f t="shared" si="1"/>
        <v>38858</v>
      </c>
      <c r="C47" s="19">
        <f t="shared" si="18"/>
        <v>22548</v>
      </c>
      <c r="D47" s="19">
        <f t="shared" si="19"/>
        <v>416</v>
      </c>
      <c r="E47" s="19">
        <v>416</v>
      </c>
      <c r="F47" s="19">
        <v>0</v>
      </c>
      <c r="G47" s="19">
        <f t="shared" si="2"/>
        <v>22132</v>
      </c>
      <c r="H47" s="19">
        <v>22132</v>
      </c>
      <c r="I47" s="19">
        <v>0</v>
      </c>
      <c r="J47" s="19">
        <f t="shared" si="20"/>
        <v>16310</v>
      </c>
      <c r="K47" s="19">
        <f t="shared" si="21"/>
        <v>0</v>
      </c>
      <c r="L47" s="19">
        <v>0</v>
      </c>
      <c r="M47" s="19">
        <v>0</v>
      </c>
      <c r="N47" s="19">
        <f t="shared" si="22"/>
        <v>16310</v>
      </c>
      <c r="O47" s="19">
        <v>21401</v>
      </c>
      <c r="P47" s="19">
        <v>-5091</v>
      </c>
      <c r="Q47" s="17"/>
      <c r="R47" s="17"/>
      <c r="S47" s="17"/>
      <c r="T47" s="17"/>
      <c r="U47" s="17"/>
      <c r="V47" s="17"/>
      <c r="W47" s="17"/>
    </row>
    <row r="48" spans="1:23" s="18" customFormat="1" ht="27" customHeight="1" x14ac:dyDescent="0.2">
      <c r="A48" s="24" t="s">
        <v>97</v>
      </c>
      <c r="B48" s="16">
        <f t="shared" si="1"/>
        <v>41337</v>
      </c>
      <c r="C48" s="16">
        <f t="shared" si="18"/>
        <v>23948</v>
      </c>
      <c r="D48" s="16">
        <f t="shared" si="19"/>
        <v>277</v>
      </c>
      <c r="E48" s="16">
        <v>277</v>
      </c>
      <c r="F48" s="16">
        <v>0</v>
      </c>
      <c r="G48" s="16">
        <f t="shared" si="2"/>
        <v>23671</v>
      </c>
      <c r="H48" s="16">
        <v>23671</v>
      </c>
      <c r="I48" s="16">
        <v>0</v>
      </c>
      <c r="J48" s="16">
        <f t="shared" si="20"/>
        <v>17389</v>
      </c>
      <c r="K48" s="16">
        <f t="shared" si="21"/>
        <v>0</v>
      </c>
      <c r="L48" s="16">
        <v>0</v>
      </c>
      <c r="M48" s="16">
        <v>0</v>
      </c>
      <c r="N48" s="16">
        <f t="shared" si="22"/>
        <v>17389</v>
      </c>
      <c r="O48" s="16">
        <v>22109</v>
      </c>
      <c r="P48" s="16">
        <v>-4720</v>
      </c>
      <c r="Q48" s="17"/>
      <c r="R48" s="17"/>
      <c r="S48" s="17"/>
      <c r="T48" s="17"/>
      <c r="U48" s="17"/>
      <c r="V48" s="17"/>
      <c r="W48" s="17"/>
    </row>
    <row r="49" spans="1:23" s="18" customFormat="1" ht="27" customHeight="1" x14ac:dyDescent="0.2">
      <c r="A49" s="25" t="s">
        <v>98</v>
      </c>
      <c r="B49" s="26">
        <f t="shared" si="1"/>
        <v>40081</v>
      </c>
      <c r="C49" s="26">
        <f t="shared" si="18"/>
        <v>22927</v>
      </c>
      <c r="D49" s="26">
        <f t="shared" si="19"/>
        <v>288</v>
      </c>
      <c r="E49" s="26">
        <v>288</v>
      </c>
      <c r="F49" s="26">
        <v>0</v>
      </c>
      <c r="G49" s="26">
        <f t="shared" si="2"/>
        <v>22639</v>
      </c>
      <c r="H49" s="26">
        <v>22639</v>
      </c>
      <c r="I49" s="26">
        <v>0</v>
      </c>
      <c r="J49" s="26">
        <f t="shared" si="20"/>
        <v>17154</v>
      </c>
      <c r="K49" s="26">
        <f t="shared" si="21"/>
        <v>0</v>
      </c>
      <c r="L49" s="26">
        <v>0</v>
      </c>
      <c r="M49" s="26">
        <v>0</v>
      </c>
      <c r="N49" s="26">
        <f t="shared" si="22"/>
        <v>17154</v>
      </c>
      <c r="O49" s="26">
        <v>21617</v>
      </c>
      <c r="P49" s="26">
        <v>-4463</v>
      </c>
      <c r="Q49" s="17"/>
      <c r="R49" s="17"/>
      <c r="S49" s="17"/>
      <c r="T49" s="17"/>
      <c r="U49" s="17"/>
      <c r="V49" s="17"/>
      <c r="W49" s="17"/>
    </row>
    <row r="50" spans="1:23" s="18" customFormat="1" ht="27" customHeight="1" x14ac:dyDescent="0.2">
      <c r="A50" s="24" t="s">
        <v>105</v>
      </c>
      <c r="B50" s="16">
        <f t="shared" ref="B50:B53" si="23">+C50+J50</f>
        <v>39979</v>
      </c>
      <c r="C50" s="16">
        <f t="shared" si="18"/>
        <v>22870</v>
      </c>
      <c r="D50" s="16">
        <f t="shared" si="19"/>
        <v>262</v>
      </c>
      <c r="E50" s="16">
        <v>262</v>
      </c>
      <c r="F50" s="16">
        <v>0</v>
      </c>
      <c r="G50" s="16">
        <f t="shared" ref="G50:G53" si="24">+H50+I50</f>
        <v>22608</v>
      </c>
      <c r="H50" s="16">
        <v>22608</v>
      </c>
      <c r="I50" s="16">
        <v>0</v>
      </c>
      <c r="J50" s="16">
        <f t="shared" si="20"/>
        <v>17109</v>
      </c>
      <c r="K50" s="16">
        <f t="shared" si="21"/>
        <v>0</v>
      </c>
      <c r="L50" s="16">
        <v>0</v>
      </c>
      <c r="M50" s="16">
        <v>0</v>
      </c>
      <c r="N50" s="16">
        <f t="shared" si="22"/>
        <v>17109</v>
      </c>
      <c r="O50" s="16">
        <v>22122</v>
      </c>
      <c r="P50" s="16">
        <v>-5013</v>
      </c>
      <c r="Q50" s="17"/>
      <c r="R50" s="17"/>
      <c r="S50" s="17"/>
      <c r="T50" s="17"/>
      <c r="U50" s="17"/>
      <c r="V50" s="17"/>
      <c r="W50" s="17"/>
    </row>
    <row r="51" spans="1:23" s="18" customFormat="1" ht="27" customHeight="1" x14ac:dyDescent="0.2">
      <c r="A51" s="25" t="s">
        <v>106</v>
      </c>
      <c r="B51" s="19">
        <f t="shared" si="23"/>
        <v>0</v>
      </c>
      <c r="C51" s="19">
        <f t="shared" si="18"/>
        <v>0</v>
      </c>
      <c r="D51" s="19">
        <f t="shared" si="19"/>
        <v>0</v>
      </c>
      <c r="E51" s="19">
        <v>0</v>
      </c>
      <c r="F51" s="19">
        <v>0</v>
      </c>
      <c r="G51" s="19">
        <f t="shared" si="24"/>
        <v>0</v>
      </c>
      <c r="H51" s="19">
        <v>0</v>
      </c>
      <c r="I51" s="19">
        <v>0</v>
      </c>
      <c r="J51" s="19">
        <f t="shared" si="20"/>
        <v>0</v>
      </c>
      <c r="K51" s="19">
        <f t="shared" si="21"/>
        <v>0</v>
      </c>
      <c r="L51" s="19">
        <v>0</v>
      </c>
      <c r="M51" s="19">
        <v>0</v>
      </c>
      <c r="N51" s="19">
        <f t="shared" si="22"/>
        <v>0</v>
      </c>
      <c r="O51" s="19">
        <v>0</v>
      </c>
      <c r="P51" s="19">
        <v>0</v>
      </c>
      <c r="Q51" s="17"/>
      <c r="R51" s="17"/>
      <c r="S51" s="17"/>
      <c r="T51" s="17"/>
      <c r="U51" s="17"/>
      <c r="V51" s="17"/>
      <c r="W51" s="17"/>
    </row>
    <row r="52" spans="1:23" s="18" customFormat="1" ht="27" customHeight="1" x14ac:dyDescent="0.2">
      <c r="A52" s="24" t="s">
        <v>107</v>
      </c>
      <c r="B52" s="16">
        <f t="shared" si="23"/>
        <v>0</v>
      </c>
      <c r="C52" s="16">
        <f t="shared" si="18"/>
        <v>0</v>
      </c>
      <c r="D52" s="16">
        <f t="shared" si="19"/>
        <v>0</v>
      </c>
      <c r="E52" s="16">
        <v>0</v>
      </c>
      <c r="F52" s="16">
        <v>0</v>
      </c>
      <c r="G52" s="16">
        <f t="shared" si="24"/>
        <v>0</v>
      </c>
      <c r="H52" s="16">
        <v>0</v>
      </c>
      <c r="I52" s="16">
        <v>0</v>
      </c>
      <c r="J52" s="16">
        <f t="shared" si="20"/>
        <v>0</v>
      </c>
      <c r="K52" s="16">
        <f t="shared" si="21"/>
        <v>0</v>
      </c>
      <c r="L52" s="16">
        <v>0</v>
      </c>
      <c r="M52" s="16">
        <v>0</v>
      </c>
      <c r="N52" s="16">
        <f t="shared" si="22"/>
        <v>0</v>
      </c>
      <c r="O52" s="16">
        <v>0</v>
      </c>
      <c r="P52" s="16">
        <v>0</v>
      </c>
      <c r="Q52" s="17"/>
      <c r="R52" s="17"/>
      <c r="S52" s="17"/>
      <c r="T52" s="17"/>
      <c r="U52" s="17"/>
      <c r="V52" s="17"/>
      <c r="W52" s="17"/>
    </row>
    <row r="53" spans="1:23" s="18" customFormat="1" ht="27" customHeight="1" x14ac:dyDescent="0.2">
      <c r="A53" s="25" t="s">
        <v>108</v>
      </c>
      <c r="B53" s="26">
        <f t="shared" si="23"/>
        <v>0</v>
      </c>
      <c r="C53" s="26">
        <f t="shared" si="18"/>
        <v>0</v>
      </c>
      <c r="D53" s="26">
        <f t="shared" si="19"/>
        <v>0</v>
      </c>
      <c r="E53" s="26">
        <v>0</v>
      </c>
      <c r="F53" s="26">
        <v>0</v>
      </c>
      <c r="G53" s="26">
        <f t="shared" si="24"/>
        <v>0</v>
      </c>
      <c r="H53" s="26">
        <v>0</v>
      </c>
      <c r="I53" s="26">
        <v>0</v>
      </c>
      <c r="J53" s="26">
        <f t="shared" si="20"/>
        <v>0</v>
      </c>
      <c r="K53" s="26">
        <f t="shared" si="21"/>
        <v>0</v>
      </c>
      <c r="L53" s="26">
        <v>0</v>
      </c>
      <c r="M53" s="26">
        <v>0</v>
      </c>
      <c r="N53" s="26">
        <f t="shared" si="22"/>
        <v>0</v>
      </c>
      <c r="O53" s="26">
        <v>0</v>
      </c>
      <c r="P53" s="26">
        <v>0</v>
      </c>
      <c r="Q53" s="17"/>
      <c r="R53" s="17"/>
      <c r="S53" s="17"/>
      <c r="T53" s="17"/>
      <c r="U53" s="17"/>
      <c r="V53" s="17"/>
      <c r="W53" s="17"/>
    </row>
  </sheetData>
  <mergeCells count="11">
    <mergeCell ref="J7:J8"/>
    <mergeCell ref="A5:A8"/>
    <mergeCell ref="K7:M7"/>
    <mergeCell ref="N7:P7"/>
    <mergeCell ref="B5:P5"/>
    <mergeCell ref="B6:B8"/>
    <mergeCell ref="C7:C8"/>
    <mergeCell ref="D7:F7"/>
    <mergeCell ref="C6:I6"/>
    <mergeCell ref="G7:I7"/>
    <mergeCell ref="J6:P6"/>
  </mergeCells>
  <phoneticPr fontId="1" type="noConversion"/>
  <pageMargins left="0.19685039370078741" right="0.15748031496062992" top="0.47244094488188981" bottom="0.43307086614173229" header="0.31496062992125984" footer="0.15748031496062992"/>
  <pageSetup paperSize="9" scale="53" fitToHeight="4" orientation="landscape" r:id="rId1"/>
  <headerFooter alignWithMargins="0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66"/>
  <sheetViews>
    <sheetView showGridLines="0" view="pageBreakPreview" zoomScale="75" zoomScaleNormal="75" zoomScaleSheetLayoutView="75" workbookViewId="0">
      <pane xSplit="1" ySplit="9" topLeftCell="B37" activePane="bottomRight" state="frozen"/>
      <selection pane="topRight" activeCell="B1" sqref="B1"/>
      <selection pane="bottomLeft" activeCell="A10" sqref="A10"/>
      <selection pane="bottomRight" activeCell="T46" sqref="T46"/>
    </sheetView>
  </sheetViews>
  <sheetFormatPr defaultRowHeight="12.75" x14ac:dyDescent="0.2"/>
  <cols>
    <col min="1" max="1" width="14.7109375" customWidth="1"/>
    <col min="2" max="2" width="11.7109375" customWidth="1"/>
    <col min="3" max="3" width="9" customWidth="1"/>
    <col min="5" max="5" width="19.42578125" customWidth="1"/>
    <col min="6" max="6" width="19.85546875" customWidth="1"/>
    <col min="7" max="7" width="12" customWidth="1"/>
    <col min="8" max="8" width="18.5703125" customWidth="1"/>
    <col min="9" max="9" width="20.140625" customWidth="1"/>
    <col min="10" max="10" width="13.42578125" customWidth="1"/>
    <col min="11" max="11" width="15.28515625" customWidth="1"/>
    <col min="12" max="12" width="20.42578125" customWidth="1"/>
    <col min="13" max="13" width="20.140625" customWidth="1"/>
    <col min="14" max="14" width="15.7109375" customWidth="1"/>
    <col min="15" max="15" width="22.28515625" customWidth="1"/>
    <col min="16" max="16" width="19.140625" customWidth="1"/>
  </cols>
  <sheetData>
    <row r="1" spans="1:23" s="63" customFormat="1" ht="18" x14ac:dyDescent="0.2">
      <c r="A1" s="61" t="s">
        <v>100</v>
      </c>
    </row>
    <row r="2" spans="1:23" s="63" customFormat="1" x14ac:dyDescent="0.2"/>
    <row r="3" spans="1:23" s="63" customFormat="1" ht="15.75" x14ac:dyDescent="0.25">
      <c r="A3" s="64" t="s">
        <v>41</v>
      </c>
    </row>
    <row r="5" spans="1:23" ht="20.25" customHeight="1" x14ac:dyDescent="0.2">
      <c r="A5" s="145" t="s">
        <v>99</v>
      </c>
      <c r="B5" s="149" t="s">
        <v>38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50"/>
    </row>
    <row r="6" spans="1:23" ht="28.5" customHeight="1" x14ac:dyDescent="0.2">
      <c r="A6" s="130"/>
      <c r="B6" s="158" t="s">
        <v>39</v>
      </c>
      <c r="C6" s="146" t="s">
        <v>34</v>
      </c>
      <c r="D6" s="147"/>
      <c r="E6" s="147"/>
      <c r="F6" s="147"/>
      <c r="G6" s="147"/>
      <c r="H6" s="147"/>
      <c r="I6" s="147"/>
      <c r="J6" s="146" t="s">
        <v>37</v>
      </c>
      <c r="K6" s="147"/>
      <c r="L6" s="147"/>
      <c r="M6" s="147"/>
      <c r="N6" s="147"/>
      <c r="O6" s="147"/>
      <c r="P6" s="148"/>
    </row>
    <row r="7" spans="1:23" ht="32.25" customHeight="1" x14ac:dyDescent="0.2">
      <c r="A7" s="130"/>
      <c r="B7" s="159"/>
      <c r="C7" s="153" t="s">
        <v>35</v>
      </c>
      <c r="D7" s="155" t="s">
        <v>6</v>
      </c>
      <c r="E7" s="156"/>
      <c r="F7" s="157"/>
      <c r="G7" s="155" t="s">
        <v>8</v>
      </c>
      <c r="H7" s="156"/>
      <c r="I7" s="156"/>
      <c r="J7" s="153" t="s">
        <v>35</v>
      </c>
      <c r="K7" s="155" t="s">
        <v>6</v>
      </c>
      <c r="L7" s="156"/>
      <c r="M7" s="157"/>
      <c r="N7" s="156" t="s">
        <v>8</v>
      </c>
      <c r="O7" s="156"/>
      <c r="P7" s="157"/>
    </row>
    <row r="8" spans="1:23" ht="88.5" customHeight="1" x14ac:dyDescent="0.2">
      <c r="A8" s="131"/>
      <c r="B8" s="160"/>
      <c r="C8" s="154"/>
      <c r="D8" s="102" t="s">
        <v>35</v>
      </c>
      <c r="E8" s="103" t="s">
        <v>76</v>
      </c>
      <c r="F8" s="103" t="s">
        <v>77</v>
      </c>
      <c r="G8" s="102" t="s">
        <v>35</v>
      </c>
      <c r="H8" s="103" t="s">
        <v>78</v>
      </c>
      <c r="I8" s="103" t="s">
        <v>77</v>
      </c>
      <c r="J8" s="154"/>
      <c r="K8" s="102" t="s">
        <v>35</v>
      </c>
      <c r="L8" s="103" t="s">
        <v>78</v>
      </c>
      <c r="M8" s="103" t="s">
        <v>77</v>
      </c>
      <c r="N8" s="104" t="s">
        <v>35</v>
      </c>
      <c r="O8" s="103" t="s">
        <v>78</v>
      </c>
      <c r="P8" s="103" t="s">
        <v>77</v>
      </c>
    </row>
    <row r="9" spans="1:23" s="15" customFormat="1" ht="16.5" customHeight="1" x14ac:dyDescent="0.25">
      <c r="A9" s="27">
        <v>1</v>
      </c>
      <c r="B9" s="27">
        <f>+A9+1</f>
        <v>2</v>
      </c>
      <c r="C9" s="27">
        <f>+B9+1</f>
        <v>3</v>
      </c>
      <c r="D9" s="27">
        <f>C9+1</f>
        <v>4</v>
      </c>
      <c r="E9" s="27">
        <f>D9+1</f>
        <v>5</v>
      </c>
      <c r="F9" s="27">
        <f>E9+1</f>
        <v>6</v>
      </c>
      <c r="G9" s="27">
        <f>F9+1</f>
        <v>7</v>
      </c>
      <c r="H9" s="27">
        <f>G9+1</f>
        <v>8</v>
      </c>
      <c r="I9" s="27">
        <f t="shared" ref="I9:P9" si="0">H9+1</f>
        <v>9</v>
      </c>
      <c r="J9" s="27">
        <f>I9+1</f>
        <v>10</v>
      </c>
      <c r="K9" s="27">
        <f t="shared" si="0"/>
        <v>11</v>
      </c>
      <c r="L9" s="27">
        <f t="shared" si="0"/>
        <v>12</v>
      </c>
      <c r="M9" s="27">
        <f t="shared" si="0"/>
        <v>13</v>
      </c>
      <c r="N9" s="27">
        <f t="shared" si="0"/>
        <v>14</v>
      </c>
      <c r="O9" s="27">
        <f t="shared" si="0"/>
        <v>15</v>
      </c>
      <c r="P9" s="27">
        <f t="shared" si="0"/>
        <v>16</v>
      </c>
    </row>
    <row r="10" spans="1:23" s="18" customFormat="1" ht="27" customHeight="1" x14ac:dyDescent="0.2">
      <c r="A10" s="24" t="s">
        <v>9</v>
      </c>
      <c r="B10" s="16">
        <f t="shared" ref="B10:B49" si="1">+C10+J10</f>
        <v>50307</v>
      </c>
      <c r="C10" s="16">
        <f t="shared" ref="C10:C29" si="2">+D10+G10</f>
        <v>37289</v>
      </c>
      <c r="D10" s="16">
        <f t="shared" ref="D10:D29" si="3">+E10+F10</f>
        <v>5772</v>
      </c>
      <c r="E10" s="16">
        <v>0</v>
      </c>
      <c r="F10" s="16">
        <v>5772</v>
      </c>
      <c r="G10" s="16">
        <f>+H10+I10</f>
        <v>31517</v>
      </c>
      <c r="H10" s="16">
        <v>0</v>
      </c>
      <c r="I10" s="16">
        <v>31517</v>
      </c>
      <c r="J10" s="16">
        <f t="shared" ref="J10:J29" si="4">+K10+N10</f>
        <v>13018</v>
      </c>
      <c r="K10" s="16">
        <f t="shared" ref="K10:K29" si="5">+L10+M10</f>
        <v>318</v>
      </c>
      <c r="L10" s="16">
        <v>0</v>
      </c>
      <c r="M10" s="16">
        <v>318</v>
      </c>
      <c r="N10" s="16">
        <f t="shared" ref="N10:N29" si="6">+O10+P10</f>
        <v>12700</v>
      </c>
      <c r="O10" s="16">
        <v>-3057</v>
      </c>
      <c r="P10" s="16">
        <v>15757</v>
      </c>
      <c r="Q10" s="17"/>
      <c r="R10" s="17"/>
      <c r="S10" s="17"/>
      <c r="T10" s="17"/>
      <c r="U10" s="17"/>
      <c r="V10" s="17"/>
      <c r="W10" s="17"/>
    </row>
    <row r="11" spans="1:23" s="18" customFormat="1" ht="27" customHeight="1" x14ac:dyDescent="0.2">
      <c r="A11" s="25" t="s">
        <v>10</v>
      </c>
      <c r="B11" s="19">
        <f t="shared" si="1"/>
        <v>55203</v>
      </c>
      <c r="C11" s="19">
        <f t="shared" si="2"/>
        <v>41861</v>
      </c>
      <c r="D11" s="19">
        <f t="shared" si="3"/>
        <v>6409</v>
      </c>
      <c r="E11" s="19">
        <v>0</v>
      </c>
      <c r="F11" s="19">
        <v>6409</v>
      </c>
      <c r="G11" s="19">
        <f t="shared" ref="G11:G29" si="7">+H11+I11</f>
        <v>35452</v>
      </c>
      <c r="H11" s="19">
        <v>0</v>
      </c>
      <c r="I11" s="19">
        <v>35452</v>
      </c>
      <c r="J11" s="19">
        <f t="shared" si="4"/>
        <v>13342</v>
      </c>
      <c r="K11" s="19">
        <f t="shared" si="5"/>
        <v>321</v>
      </c>
      <c r="L11" s="19">
        <v>0</v>
      </c>
      <c r="M11" s="19">
        <v>321</v>
      </c>
      <c r="N11" s="19">
        <f t="shared" si="6"/>
        <v>13021</v>
      </c>
      <c r="O11" s="19">
        <v>-3262</v>
      </c>
      <c r="P11" s="19">
        <v>16283</v>
      </c>
      <c r="Q11" s="17"/>
      <c r="R11" s="17"/>
      <c r="S11" s="17"/>
      <c r="T11" s="17"/>
      <c r="U11" s="17"/>
      <c r="V11" s="17"/>
      <c r="W11" s="17"/>
    </row>
    <row r="12" spans="1:23" s="18" customFormat="1" ht="27" customHeight="1" x14ac:dyDescent="0.2">
      <c r="A12" s="24" t="s">
        <v>11</v>
      </c>
      <c r="B12" s="16">
        <f t="shared" si="1"/>
        <v>58586</v>
      </c>
      <c r="C12" s="16">
        <f t="shared" si="2"/>
        <v>45333</v>
      </c>
      <c r="D12" s="16">
        <f t="shared" si="3"/>
        <v>6869</v>
      </c>
      <c r="E12" s="16">
        <v>0</v>
      </c>
      <c r="F12" s="16">
        <v>6869</v>
      </c>
      <c r="G12" s="16">
        <f t="shared" si="7"/>
        <v>38464</v>
      </c>
      <c r="H12" s="16">
        <v>0</v>
      </c>
      <c r="I12" s="16">
        <v>38464</v>
      </c>
      <c r="J12" s="16">
        <f t="shared" si="4"/>
        <v>13253</v>
      </c>
      <c r="K12" s="16">
        <f t="shared" si="5"/>
        <v>313</v>
      </c>
      <c r="L12" s="16">
        <v>0</v>
      </c>
      <c r="M12" s="16">
        <v>313</v>
      </c>
      <c r="N12" s="16">
        <f t="shared" si="6"/>
        <v>12940</v>
      </c>
      <c r="O12" s="16">
        <v>-3475</v>
      </c>
      <c r="P12" s="16">
        <v>16415</v>
      </c>
      <c r="Q12" s="17"/>
      <c r="R12" s="17"/>
      <c r="S12" s="17"/>
      <c r="T12" s="17"/>
      <c r="U12" s="17"/>
      <c r="V12" s="17"/>
      <c r="W12" s="17"/>
    </row>
    <row r="13" spans="1:23" s="18" customFormat="1" ht="27" customHeight="1" x14ac:dyDescent="0.2">
      <c r="A13" s="25" t="s">
        <v>12</v>
      </c>
      <c r="B13" s="26">
        <f t="shared" si="1"/>
        <v>63601</v>
      </c>
      <c r="C13" s="26">
        <f t="shared" si="2"/>
        <v>50793</v>
      </c>
      <c r="D13" s="26">
        <f t="shared" si="3"/>
        <v>7720</v>
      </c>
      <c r="E13" s="26">
        <v>0</v>
      </c>
      <c r="F13" s="26">
        <v>7720</v>
      </c>
      <c r="G13" s="26">
        <f t="shared" si="7"/>
        <v>43073</v>
      </c>
      <c r="H13" s="26">
        <v>0</v>
      </c>
      <c r="I13" s="26">
        <v>43073</v>
      </c>
      <c r="J13" s="26">
        <f t="shared" si="4"/>
        <v>12808</v>
      </c>
      <c r="K13" s="26">
        <f t="shared" si="5"/>
        <v>313</v>
      </c>
      <c r="L13" s="26">
        <v>0</v>
      </c>
      <c r="M13" s="26">
        <v>313</v>
      </c>
      <c r="N13" s="26">
        <f t="shared" si="6"/>
        <v>12495</v>
      </c>
      <c r="O13" s="26">
        <v>-3535</v>
      </c>
      <c r="P13" s="26">
        <v>16030</v>
      </c>
      <c r="Q13" s="17"/>
      <c r="R13" s="17"/>
      <c r="S13" s="17"/>
      <c r="T13" s="17"/>
      <c r="U13" s="17"/>
      <c r="V13" s="17"/>
      <c r="W13" s="17"/>
    </row>
    <row r="14" spans="1:23" s="18" customFormat="1" ht="27" customHeight="1" x14ac:dyDescent="0.2">
      <c r="A14" s="24" t="s">
        <v>13</v>
      </c>
      <c r="B14" s="16">
        <f t="shared" si="1"/>
        <v>65637</v>
      </c>
      <c r="C14" s="16">
        <f t="shared" si="2"/>
        <v>52581</v>
      </c>
      <c r="D14" s="16">
        <f t="shared" si="3"/>
        <v>7965</v>
      </c>
      <c r="E14" s="16">
        <v>0</v>
      </c>
      <c r="F14" s="16">
        <v>7965</v>
      </c>
      <c r="G14" s="16">
        <f t="shared" si="7"/>
        <v>44616</v>
      </c>
      <c r="H14" s="16">
        <v>0</v>
      </c>
      <c r="I14" s="16">
        <v>44616</v>
      </c>
      <c r="J14" s="16">
        <f t="shared" si="4"/>
        <v>13056</v>
      </c>
      <c r="K14" s="16">
        <f t="shared" si="5"/>
        <v>307</v>
      </c>
      <c r="L14" s="16">
        <v>0</v>
      </c>
      <c r="M14" s="16">
        <v>307</v>
      </c>
      <c r="N14" s="16">
        <f t="shared" si="6"/>
        <v>12749</v>
      </c>
      <c r="O14" s="16">
        <v>-3690</v>
      </c>
      <c r="P14" s="16">
        <v>16439</v>
      </c>
      <c r="Q14" s="17"/>
      <c r="R14" s="17"/>
      <c r="S14" s="17"/>
      <c r="T14" s="17"/>
      <c r="U14" s="17"/>
      <c r="V14" s="17"/>
      <c r="W14" s="17"/>
    </row>
    <row r="15" spans="1:23" s="18" customFormat="1" ht="27" customHeight="1" x14ac:dyDescent="0.2">
      <c r="A15" s="25" t="s">
        <v>14</v>
      </c>
      <c r="B15" s="19">
        <f t="shared" si="1"/>
        <v>67696</v>
      </c>
      <c r="C15" s="19">
        <f t="shared" si="2"/>
        <v>54228</v>
      </c>
      <c r="D15" s="19">
        <f t="shared" si="3"/>
        <v>7764</v>
      </c>
      <c r="E15" s="19">
        <v>0</v>
      </c>
      <c r="F15" s="19">
        <v>7764</v>
      </c>
      <c r="G15" s="19">
        <f t="shared" si="7"/>
        <v>46464</v>
      </c>
      <c r="H15" s="19">
        <v>0</v>
      </c>
      <c r="I15" s="19">
        <v>46464</v>
      </c>
      <c r="J15" s="19">
        <f t="shared" si="4"/>
        <v>13468</v>
      </c>
      <c r="K15" s="19">
        <f t="shared" si="5"/>
        <v>310</v>
      </c>
      <c r="L15" s="19">
        <v>0</v>
      </c>
      <c r="M15" s="19">
        <v>310</v>
      </c>
      <c r="N15" s="19">
        <f t="shared" si="6"/>
        <v>13158</v>
      </c>
      <c r="O15" s="19">
        <v>-3948</v>
      </c>
      <c r="P15" s="19">
        <v>17106</v>
      </c>
      <c r="Q15" s="17"/>
      <c r="R15" s="17"/>
      <c r="S15" s="17"/>
      <c r="T15" s="17"/>
      <c r="U15" s="17"/>
      <c r="V15" s="17"/>
      <c r="W15" s="17"/>
    </row>
    <row r="16" spans="1:23" s="21" customFormat="1" ht="27" customHeight="1" x14ac:dyDescent="0.2">
      <c r="A16" s="24" t="s">
        <v>15</v>
      </c>
      <c r="B16" s="16">
        <f t="shared" si="1"/>
        <v>70934</v>
      </c>
      <c r="C16" s="16">
        <f t="shared" si="2"/>
        <v>56094</v>
      </c>
      <c r="D16" s="16">
        <f t="shared" si="3"/>
        <v>7982</v>
      </c>
      <c r="E16" s="16">
        <v>0</v>
      </c>
      <c r="F16" s="16">
        <v>7982</v>
      </c>
      <c r="G16" s="16">
        <f t="shared" si="7"/>
        <v>48112</v>
      </c>
      <c r="H16" s="16">
        <v>0</v>
      </c>
      <c r="I16" s="16">
        <v>48112</v>
      </c>
      <c r="J16" s="16">
        <f t="shared" si="4"/>
        <v>14840</v>
      </c>
      <c r="K16" s="16">
        <f t="shared" si="5"/>
        <v>311</v>
      </c>
      <c r="L16" s="16">
        <v>0</v>
      </c>
      <c r="M16" s="16">
        <v>311</v>
      </c>
      <c r="N16" s="16">
        <f t="shared" si="6"/>
        <v>14529</v>
      </c>
      <c r="O16" s="16">
        <v>-3773</v>
      </c>
      <c r="P16" s="16">
        <v>18302</v>
      </c>
      <c r="Q16" s="20"/>
      <c r="R16" s="20"/>
      <c r="S16" s="20"/>
      <c r="T16" s="20"/>
      <c r="U16" s="20"/>
      <c r="V16" s="20"/>
      <c r="W16" s="20"/>
    </row>
    <row r="17" spans="1:23" s="18" customFormat="1" ht="27" customHeight="1" x14ac:dyDescent="0.2">
      <c r="A17" s="25" t="s">
        <v>16</v>
      </c>
      <c r="B17" s="26">
        <f t="shared" si="1"/>
        <v>76785</v>
      </c>
      <c r="C17" s="26">
        <f t="shared" si="2"/>
        <v>61779</v>
      </c>
      <c r="D17" s="26">
        <f t="shared" si="3"/>
        <v>8419</v>
      </c>
      <c r="E17" s="26">
        <v>0</v>
      </c>
      <c r="F17" s="26">
        <v>8419</v>
      </c>
      <c r="G17" s="26">
        <f t="shared" si="7"/>
        <v>53360</v>
      </c>
      <c r="H17" s="26">
        <v>0</v>
      </c>
      <c r="I17" s="26">
        <v>53360</v>
      </c>
      <c r="J17" s="26">
        <f t="shared" si="4"/>
        <v>15006</v>
      </c>
      <c r="K17" s="26">
        <f t="shared" si="5"/>
        <v>328</v>
      </c>
      <c r="L17" s="26">
        <v>0</v>
      </c>
      <c r="M17" s="26">
        <v>328</v>
      </c>
      <c r="N17" s="26">
        <f t="shared" si="6"/>
        <v>14678</v>
      </c>
      <c r="O17" s="26">
        <v>-4222</v>
      </c>
      <c r="P17" s="26">
        <v>18900</v>
      </c>
      <c r="Q17" s="17"/>
      <c r="R17" s="17"/>
      <c r="S17" s="17"/>
      <c r="T17" s="17"/>
      <c r="U17" s="17"/>
      <c r="V17" s="17"/>
      <c r="W17" s="17"/>
    </row>
    <row r="18" spans="1:23" s="18" customFormat="1" ht="27" customHeight="1" x14ac:dyDescent="0.2">
      <c r="A18" s="24" t="s">
        <v>17</v>
      </c>
      <c r="B18" s="16">
        <f t="shared" si="1"/>
        <v>79989</v>
      </c>
      <c r="C18" s="16">
        <f t="shared" si="2"/>
        <v>63799</v>
      </c>
      <c r="D18" s="16">
        <f t="shared" si="3"/>
        <v>9013</v>
      </c>
      <c r="E18" s="16">
        <v>0</v>
      </c>
      <c r="F18" s="16">
        <v>9013</v>
      </c>
      <c r="G18" s="16">
        <f t="shared" si="7"/>
        <v>54786</v>
      </c>
      <c r="H18" s="16">
        <v>0</v>
      </c>
      <c r="I18" s="16">
        <v>54786</v>
      </c>
      <c r="J18" s="16">
        <f t="shared" si="4"/>
        <v>16190</v>
      </c>
      <c r="K18" s="16">
        <f t="shared" si="5"/>
        <v>277</v>
      </c>
      <c r="L18" s="16">
        <v>0</v>
      </c>
      <c r="M18" s="16">
        <v>277</v>
      </c>
      <c r="N18" s="16">
        <f t="shared" si="6"/>
        <v>15913</v>
      </c>
      <c r="O18" s="16">
        <v>-4658</v>
      </c>
      <c r="P18" s="16">
        <v>20571</v>
      </c>
      <c r="Q18" s="17"/>
      <c r="R18" s="17"/>
      <c r="S18" s="17"/>
      <c r="T18" s="17"/>
      <c r="U18" s="17"/>
      <c r="V18" s="17"/>
      <c r="W18" s="17"/>
    </row>
    <row r="19" spans="1:23" s="18" customFormat="1" ht="27" customHeight="1" x14ac:dyDescent="0.2">
      <c r="A19" s="25" t="s">
        <v>18</v>
      </c>
      <c r="B19" s="19">
        <f t="shared" si="1"/>
        <v>80278</v>
      </c>
      <c r="C19" s="19">
        <f t="shared" si="2"/>
        <v>63676</v>
      </c>
      <c r="D19" s="19">
        <f t="shared" si="3"/>
        <v>8628</v>
      </c>
      <c r="E19" s="19">
        <v>0</v>
      </c>
      <c r="F19" s="19">
        <v>8628</v>
      </c>
      <c r="G19" s="19">
        <f t="shared" si="7"/>
        <v>55048</v>
      </c>
      <c r="H19" s="19">
        <v>0</v>
      </c>
      <c r="I19" s="19">
        <v>55048</v>
      </c>
      <c r="J19" s="19">
        <f t="shared" si="4"/>
        <v>16602</v>
      </c>
      <c r="K19" s="19">
        <f t="shared" si="5"/>
        <v>276</v>
      </c>
      <c r="L19" s="19">
        <v>0</v>
      </c>
      <c r="M19" s="19">
        <v>276</v>
      </c>
      <c r="N19" s="19">
        <f t="shared" si="6"/>
        <v>16326</v>
      </c>
      <c r="O19" s="19">
        <v>-4823</v>
      </c>
      <c r="P19" s="19">
        <v>21149</v>
      </c>
      <c r="Q19" s="17"/>
      <c r="R19" s="17"/>
      <c r="S19" s="17"/>
      <c r="T19" s="17"/>
      <c r="U19" s="17"/>
      <c r="V19" s="17"/>
      <c r="W19" s="17"/>
    </row>
    <row r="20" spans="1:23" s="18" customFormat="1" ht="27" customHeight="1" x14ac:dyDescent="0.2">
      <c r="A20" s="24" t="s">
        <v>19</v>
      </c>
      <c r="B20" s="16">
        <f t="shared" si="1"/>
        <v>84605</v>
      </c>
      <c r="C20" s="16">
        <f t="shared" si="2"/>
        <v>65579</v>
      </c>
      <c r="D20" s="16">
        <f t="shared" si="3"/>
        <v>7502</v>
      </c>
      <c r="E20" s="16">
        <v>0</v>
      </c>
      <c r="F20" s="16">
        <v>7502</v>
      </c>
      <c r="G20" s="16">
        <f t="shared" si="7"/>
        <v>58077</v>
      </c>
      <c r="H20" s="16">
        <v>0</v>
      </c>
      <c r="I20" s="16">
        <v>58077</v>
      </c>
      <c r="J20" s="16">
        <f t="shared" si="4"/>
        <v>19026</v>
      </c>
      <c r="K20" s="16">
        <f t="shared" si="5"/>
        <v>260</v>
      </c>
      <c r="L20" s="16">
        <v>0</v>
      </c>
      <c r="M20" s="16">
        <v>260</v>
      </c>
      <c r="N20" s="16">
        <f t="shared" si="6"/>
        <v>18766</v>
      </c>
      <c r="O20" s="16">
        <v>-5038</v>
      </c>
      <c r="P20" s="16">
        <v>23804</v>
      </c>
      <c r="Q20" s="17"/>
      <c r="R20" s="17"/>
      <c r="S20" s="17"/>
      <c r="T20" s="17"/>
      <c r="U20" s="17"/>
      <c r="V20" s="17"/>
      <c r="W20" s="17"/>
    </row>
    <row r="21" spans="1:23" s="18" customFormat="1" ht="27" customHeight="1" x14ac:dyDescent="0.2">
      <c r="A21" s="25" t="s">
        <v>20</v>
      </c>
      <c r="B21" s="26">
        <f t="shared" si="1"/>
        <v>95554</v>
      </c>
      <c r="C21" s="26">
        <f t="shared" si="2"/>
        <v>74884</v>
      </c>
      <c r="D21" s="26">
        <f t="shared" si="3"/>
        <v>8389</v>
      </c>
      <c r="E21" s="26">
        <v>0</v>
      </c>
      <c r="F21" s="26">
        <v>8389</v>
      </c>
      <c r="G21" s="26">
        <f t="shared" si="7"/>
        <v>66495</v>
      </c>
      <c r="H21" s="26">
        <v>0</v>
      </c>
      <c r="I21" s="26">
        <v>66495</v>
      </c>
      <c r="J21" s="26">
        <f t="shared" si="4"/>
        <v>20670</v>
      </c>
      <c r="K21" s="26">
        <f t="shared" si="5"/>
        <v>358</v>
      </c>
      <c r="L21" s="26">
        <v>0</v>
      </c>
      <c r="M21" s="26">
        <v>358</v>
      </c>
      <c r="N21" s="26">
        <f t="shared" si="6"/>
        <v>20312</v>
      </c>
      <c r="O21" s="26">
        <v>-5447</v>
      </c>
      <c r="P21" s="26">
        <v>25759</v>
      </c>
      <c r="Q21" s="17"/>
      <c r="R21" s="17"/>
      <c r="S21" s="17"/>
      <c r="T21" s="17"/>
      <c r="U21" s="17"/>
      <c r="V21" s="17"/>
      <c r="W21" s="17"/>
    </row>
    <row r="22" spans="1:23" s="21" customFormat="1" ht="27" customHeight="1" x14ac:dyDescent="0.2">
      <c r="A22" s="24" t="s">
        <v>21</v>
      </c>
      <c r="B22" s="16">
        <f t="shared" si="1"/>
        <v>99954</v>
      </c>
      <c r="C22" s="16">
        <f t="shared" si="2"/>
        <v>77649</v>
      </c>
      <c r="D22" s="16">
        <f t="shared" si="3"/>
        <v>8660</v>
      </c>
      <c r="E22" s="16">
        <v>0</v>
      </c>
      <c r="F22" s="16">
        <v>8660</v>
      </c>
      <c r="G22" s="16">
        <f t="shared" si="7"/>
        <v>68989</v>
      </c>
      <c r="H22" s="16">
        <v>0</v>
      </c>
      <c r="I22" s="16">
        <v>68989</v>
      </c>
      <c r="J22" s="16">
        <f t="shared" si="4"/>
        <v>22305</v>
      </c>
      <c r="K22" s="16">
        <f t="shared" si="5"/>
        <v>357</v>
      </c>
      <c r="L22" s="16">
        <v>0</v>
      </c>
      <c r="M22" s="16">
        <v>357</v>
      </c>
      <c r="N22" s="16">
        <f t="shared" si="6"/>
        <v>21948</v>
      </c>
      <c r="O22" s="16">
        <v>-5844</v>
      </c>
      <c r="P22" s="16">
        <v>27792</v>
      </c>
      <c r="Q22" s="20"/>
      <c r="R22" s="20"/>
      <c r="S22" s="20"/>
      <c r="T22" s="20"/>
      <c r="U22" s="20"/>
      <c r="V22" s="20"/>
      <c r="W22" s="20"/>
    </row>
    <row r="23" spans="1:23" s="18" customFormat="1" ht="27" customHeight="1" x14ac:dyDescent="0.2">
      <c r="A23" s="25" t="s">
        <v>22</v>
      </c>
      <c r="B23" s="19">
        <f t="shared" si="1"/>
        <v>105538</v>
      </c>
      <c r="C23" s="19">
        <f t="shared" si="2"/>
        <v>81904</v>
      </c>
      <c r="D23" s="19">
        <f t="shared" si="3"/>
        <v>8793</v>
      </c>
      <c r="E23" s="19">
        <v>0</v>
      </c>
      <c r="F23" s="19">
        <v>8793</v>
      </c>
      <c r="G23" s="19">
        <f t="shared" si="7"/>
        <v>73111</v>
      </c>
      <c r="H23" s="19">
        <v>0</v>
      </c>
      <c r="I23" s="19">
        <v>73111</v>
      </c>
      <c r="J23" s="19">
        <f t="shared" si="4"/>
        <v>23634</v>
      </c>
      <c r="K23" s="19">
        <f t="shared" si="5"/>
        <v>408</v>
      </c>
      <c r="L23" s="19">
        <v>0</v>
      </c>
      <c r="M23" s="19">
        <v>408</v>
      </c>
      <c r="N23" s="19">
        <f t="shared" si="6"/>
        <v>23226</v>
      </c>
      <c r="O23" s="19">
        <v>-5870</v>
      </c>
      <c r="P23" s="19">
        <v>29096</v>
      </c>
      <c r="Q23" s="17"/>
      <c r="R23" s="17"/>
      <c r="S23" s="17"/>
      <c r="T23" s="17"/>
      <c r="U23" s="17"/>
      <c r="V23" s="17"/>
      <c r="W23" s="17"/>
    </row>
    <row r="24" spans="1:23" s="18" customFormat="1" ht="27" customHeight="1" x14ac:dyDescent="0.2">
      <c r="A24" s="24" t="s">
        <v>23</v>
      </c>
      <c r="B24" s="16">
        <f t="shared" si="1"/>
        <v>110324</v>
      </c>
      <c r="C24" s="16">
        <f t="shared" si="2"/>
        <v>85314</v>
      </c>
      <c r="D24" s="16">
        <f t="shared" si="3"/>
        <v>9046</v>
      </c>
      <c r="E24" s="16">
        <v>0</v>
      </c>
      <c r="F24" s="16">
        <v>9046</v>
      </c>
      <c r="G24" s="16">
        <f t="shared" si="7"/>
        <v>76268</v>
      </c>
      <c r="H24" s="16">
        <v>0</v>
      </c>
      <c r="I24" s="16">
        <v>76268</v>
      </c>
      <c r="J24" s="16">
        <f t="shared" si="4"/>
        <v>25010</v>
      </c>
      <c r="K24" s="16">
        <f t="shared" si="5"/>
        <v>519</v>
      </c>
      <c r="L24" s="16">
        <v>0</v>
      </c>
      <c r="M24" s="16">
        <v>519</v>
      </c>
      <c r="N24" s="16">
        <f t="shared" si="6"/>
        <v>24491</v>
      </c>
      <c r="O24" s="16">
        <v>-6183</v>
      </c>
      <c r="P24" s="16">
        <v>30674</v>
      </c>
      <c r="Q24" s="17"/>
      <c r="R24" s="17"/>
      <c r="S24" s="17"/>
      <c r="T24" s="17"/>
      <c r="U24" s="17"/>
      <c r="V24" s="17"/>
      <c r="W24" s="17"/>
    </row>
    <row r="25" spans="1:23" s="18" customFormat="1" ht="27" customHeight="1" x14ac:dyDescent="0.2">
      <c r="A25" s="25" t="s">
        <v>0</v>
      </c>
      <c r="B25" s="26">
        <f t="shared" si="1"/>
        <v>121280</v>
      </c>
      <c r="C25" s="26">
        <f t="shared" si="2"/>
        <v>95489</v>
      </c>
      <c r="D25" s="26">
        <f t="shared" si="3"/>
        <v>9999</v>
      </c>
      <c r="E25" s="26">
        <v>0</v>
      </c>
      <c r="F25" s="26">
        <v>9999</v>
      </c>
      <c r="G25" s="26">
        <f t="shared" si="7"/>
        <v>85490</v>
      </c>
      <c r="H25" s="26">
        <v>0</v>
      </c>
      <c r="I25" s="26">
        <v>85490</v>
      </c>
      <c r="J25" s="26">
        <f t="shared" si="4"/>
        <v>25791</v>
      </c>
      <c r="K25" s="26">
        <f t="shared" si="5"/>
        <v>749</v>
      </c>
      <c r="L25" s="26">
        <v>0</v>
      </c>
      <c r="M25" s="26">
        <v>749</v>
      </c>
      <c r="N25" s="26">
        <f t="shared" si="6"/>
        <v>25042</v>
      </c>
      <c r="O25" s="26">
        <v>-6614</v>
      </c>
      <c r="P25" s="26">
        <v>31656</v>
      </c>
      <c r="Q25" s="17"/>
      <c r="R25" s="17"/>
      <c r="S25" s="17"/>
      <c r="T25" s="17"/>
      <c r="U25" s="17"/>
      <c r="V25" s="17"/>
      <c r="W25" s="17"/>
    </row>
    <row r="26" spans="1:23" s="18" customFormat="1" ht="27" customHeight="1" x14ac:dyDescent="0.2">
      <c r="A26" s="24" t="s">
        <v>1</v>
      </c>
      <c r="B26" s="16">
        <f t="shared" si="1"/>
        <v>127616</v>
      </c>
      <c r="C26" s="16">
        <f t="shared" si="2"/>
        <v>100432</v>
      </c>
      <c r="D26" s="16">
        <f t="shared" si="3"/>
        <v>10408</v>
      </c>
      <c r="E26" s="16">
        <v>0</v>
      </c>
      <c r="F26" s="16">
        <v>10408</v>
      </c>
      <c r="G26" s="16">
        <f t="shared" si="7"/>
        <v>90024</v>
      </c>
      <c r="H26" s="16">
        <v>0</v>
      </c>
      <c r="I26" s="16">
        <v>90024</v>
      </c>
      <c r="J26" s="16">
        <f t="shared" si="4"/>
        <v>27184</v>
      </c>
      <c r="K26" s="16">
        <f t="shared" si="5"/>
        <v>758</v>
      </c>
      <c r="L26" s="16">
        <v>0</v>
      </c>
      <c r="M26" s="16">
        <v>758</v>
      </c>
      <c r="N26" s="16">
        <f t="shared" si="6"/>
        <v>26426</v>
      </c>
      <c r="O26" s="16">
        <v>-7478</v>
      </c>
      <c r="P26" s="16">
        <v>33904</v>
      </c>
      <c r="Q26" s="17"/>
      <c r="R26" s="17"/>
      <c r="S26" s="17"/>
      <c r="T26" s="17"/>
      <c r="U26" s="17"/>
      <c r="V26" s="17"/>
      <c r="W26" s="17"/>
    </row>
    <row r="27" spans="1:23" s="18" customFormat="1" ht="27" customHeight="1" x14ac:dyDescent="0.2">
      <c r="A27" s="25" t="s">
        <v>24</v>
      </c>
      <c r="B27" s="19">
        <f t="shared" si="1"/>
        <v>136123</v>
      </c>
      <c r="C27" s="19">
        <f t="shared" si="2"/>
        <v>106644</v>
      </c>
      <c r="D27" s="19">
        <f t="shared" si="3"/>
        <v>11651</v>
      </c>
      <c r="E27" s="19">
        <v>0</v>
      </c>
      <c r="F27" s="19">
        <v>11651</v>
      </c>
      <c r="G27" s="19">
        <f t="shared" si="7"/>
        <v>94993</v>
      </c>
      <c r="H27" s="19">
        <v>0</v>
      </c>
      <c r="I27" s="19">
        <v>94993</v>
      </c>
      <c r="J27" s="19">
        <f t="shared" si="4"/>
        <v>29479</v>
      </c>
      <c r="K27" s="19">
        <f t="shared" si="5"/>
        <v>973</v>
      </c>
      <c r="L27" s="19">
        <v>0</v>
      </c>
      <c r="M27" s="19">
        <v>973</v>
      </c>
      <c r="N27" s="19">
        <f t="shared" si="6"/>
        <v>28506</v>
      </c>
      <c r="O27" s="19">
        <v>-7739</v>
      </c>
      <c r="P27" s="19">
        <v>36245</v>
      </c>
      <c r="Q27" s="17"/>
      <c r="R27" s="17"/>
      <c r="S27" s="17"/>
      <c r="T27" s="17"/>
      <c r="U27" s="17"/>
      <c r="V27" s="17"/>
      <c r="W27" s="17"/>
    </row>
    <row r="28" spans="1:23" s="18" customFormat="1" ht="27" customHeight="1" x14ac:dyDescent="0.2">
      <c r="A28" s="24" t="s">
        <v>25</v>
      </c>
      <c r="B28" s="16">
        <f t="shared" si="1"/>
        <v>135833</v>
      </c>
      <c r="C28" s="16">
        <f t="shared" si="2"/>
        <v>105509</v>
      </c>
      <c r="D28" s="16">
        <f t="shared" si="3"/>
        <v>11748</v>
      </c>
      <c r="E28" s="16">
        <v>0</v>
      </c>
      <c r="F28" s="16">
        <v>11748</v>
      </c>
      <c r="G28" s="16">
        <f t="shared" si="7"/>
        <v>93761</v>
      </c>
      <c r="H28" s="16">
        <v>0</v>
      </c>
      <c r="I28" s="16">
        <v>93761</v>
      </c>
      <c r="J28" s="16">
        <f t="shared" si="4"/>
        <v>30324</v>
      </c>
      <c r="K28" s="16">
        <f t="shared" si="5"/>
        <v>1050</v>
      </c>
      <c r="L28" s="16">
        <v>0</v>
      </c>
      <c r="M28" s="16">
        <v>1050</v>
      </c>
      <c r="N28" s="16">
        <f t="shared" si="6"/>
        <v>29274</v>
      </c>
      <c r="O28" s="16">
        <v>-7671</v>
      </c>
      <c r="P28" s="16">
        <v>36945</v>
      </c>
      <c r="Q28" s="17"/>
      <c r="R28" s="17"/>
      <c r="S28" s="17"/>
      <c r="T28" s="17"/>
      <c r="U28" s="17"/>
      <c r="V28" s="17"/>
      <c r="W28" s="17"/>
    </row>
    <row r="29" spans="1:23" s="18" customFormat="1" ht="27" customHeight="1" x14ac:dyDescent="0.2">
      <c r="A29" s="25" t="s">
        <v>26</v>
      </c>
      <c r="B29" s="26">
        <f t="shared" si="1"/>
        <v>116634</v>
      </c>
      <c r="C29" s="26">
        <f t="shared" si="2"/>
        <v>87760</v>
      </c>
      <c r="D29" s="26">
        <f t="shared" si="3"/>
        <v>9764</v>
      </c>
      <c r="E29" s="26">
        <v>0</v>
      </c>
      <c r="F29" s="26">
        <v>9764</v>
      </c>
      <c r="G29" s="26">
        <f t="shared" si="7"/>
        <v>77996</v>
      </c>
      <c r="H29" s="26">
        <v>0</v>
      </c>
      <c r="I29" s="26">
        <v>77996</v>
      </c>
      <c r="J29" s="26">
        <f t="shared" si="4"/>
        <v>28874</v>
      </c>
      <c r="K29" s="26">
        <f t="shared" si="5"/>
        <v>1010</v>
      </c>
      <c r="L29" s="26">
        <v>0</v>
      </c>
      <c r="M29" s="26">
        <v>1010</v>
      </c>
      <c r="N29" s="26">
        <f t="shared" si="6"/>
        <v>27864</v>
      </c>
      <c r="O29" s="26">
        <v>-6362</v>
      </c>
      <c r="P29" s="26">
        <v>34226</v>
      </c>
      <c r="Q29" s="17"/>
      <c r="R29" s="17"/>
      <c r="S29" s="17"/>
      <c r="T29" s="17"/>
      <c r="U29" s="17"/>
      <c r="V29" s="17"/>
      <c r="W29" s="17"/>
    </row>
    <row r="30" spans="1:23" s="18" customFormat="1" ht="27" customHeight="1" x14ac:dyDescent="0.2">
      <c r="A30" s="24" t="s">
        <v>79</v>
      </c>
      <c r="B30" s="16">
        <f t="shared" si="1"/>
        <v>109989</v>
      </c>
      <c r="C30" s="16">
        <f t="shared" ref="C30:C38" si="8">+D30+G30</f>
        <v>81554</v>
      </c>
      <c r="D30" s="16">
        <f t="shared" ref="D30:D38" si="9">+E30+F30</f>
        <v>8781</v>
      </c>
      <c r="E30" s="16">
        <v>0</v>
      </c>
      <c r="F30" s="16">
        <v>8781</v>
      </c>
      <c r="G30" s="16">
        <f t="shared" ref="G30:G38" si="10">+H30+I30</f>
        <v>72773</v>
      </c>
      <c r="H30" s="16">
        <v>0</v>
      </c>
      <c r="I30" s="16">
        <v>72773</v>
      </c>
      <c r="J30" s="16">
        <f t="shared" ref="J30:J38" si="11">+K30+N30</f>
        <v>28435</v>
      </c>
      <c r="K30" s="16">
        <f t="shared" ref="K30:K38" si="12">+L30+M30</f>
        <v>1053</v>
      </c>
      <c r="L30" s="16">
        <v>0</v>
      </c>
      <c r="M30" s="16">
        <v>1053</v>
      </c>
      <c r="N30" s="16">
        <f t="shared" ref="N30:N38" si="13">+O30+P30</f>
        <v>27382</v>
      </c>
      <c r="O30" s="16">
        <v>-6954</v>
      </c>
      <c r="P30" s="16">
        <v>34336</v>
      </c>
      <c r="Q30" s="17"/>
      <c r="R30" s="17"/>
      <c r="S30" s="17"/>
      <c r="T30" s="17"/>
      <c r="U30" s="17"/>
      <c r="V30" s="17"/>
      <c r="W30" s="17"/>
    </row>
    <row r="31" spans="1:23" s="18" customFormat="1" ht="27" customHeight="1" x14ac:dyDescent="0.2">
      <c r="A31" s="25" t="s">
        <v>80</v>
      </c>
      <c r="B31" s="19">
        <f t="shared" si="1"/>
        <v>118403</v>
      </c>
      <c r="C31" s="19">
        <f t="shared" si="8"/>
        <v>89617</v>
      </c>
      <c r="D31" s="19">
        <f t="shared" si="9"/>
        <v>9807</v>
      </c>
      <c r="E31" s="19">
        <v>0</v>
      </c>
      <c r="F31" s="19">
        <v>9807</v>
      </c>
      <c r="G31" s="19">
        <f t="shared" si="10"/>
        <v>79810</v>
      </c>
      <c r="H31" s="19">
        <v>0</v>
      </c>
      <c r="I31" s="19">
        <v>79810</v>
      </c>
      <c r="J31" s="19">
        <f t="shared" si="11"/>
        <v>28786</v>
      </c>
      <c r="K31" s="19">
        <f t="shared" si="12"/>
        <v>1248</v>
      </c>
      <c r="L31" s="19">
        <v>0</v>
      </c>
      <c r="M31" s="19">
        <v>1248</v>
      </c>
      <c r="N31" s="19">
        <f t="shared" si="13"/>
        <v>27538</v>
      </c>
      <c r="O31" s="19">
        <v>-7069</v>
      </c>
      <c r="P31" s="19">
        <v>34607</v>
      </c>
      <c r="Q31" s="17"/>
      <c r="R31" s="17"/>
      <c r="S31" s="17"/>
      <c r="T31" s="17"/>
      <c r="U31" s="17"/>
      <c r="V31" s="17"/>
      <c r="W31" s="17"/>
    </row>
    <row r="32" spans="1:23" s="18" customFormat="1" ht="27" customHeight="1" x14ac:dyDescent="0.2">
      <c r="A32" s="24" t="s">
        <v>81</v>
      </c>
      <c r="B32" s="16">
        <f t="shared" si="1"/>
        <v>128051</v>
      </c>
      <c r="C32" s="16">
        <f t="shared" si="8"/>
        <v>97110</v>
      </c>
      <c r="D32" s="16">
        <f t="shared" si="9"/>
        <v>10546</v>
      </c>
      <c r="E32" s="16">
        <v>0</v>
      </c>
      <c r="F32" s="16">
        <v>10546</v>
      </c>
      <c r="G32" s="16">
        <f t="shared" si="10"/>
        <v>86564</v>
      </c>
      <c r="H32" s="16">
        <v>0</v>
      </c>
      <c r="I32" s="16">
        <v>86564</v>
      </c>
      <c r="J32" s="16">
        <f t="shared" si="11"/>
        <v>30941</v>
      </c>
      <c r="K32" s="16">
        <f t="shared" si="12"/>
        <v>1260</v>
      </c>
      <c r="L32" s="16">
        <v>0</v>
      </c>
      <c r="M32" s="16">
        <v>1260</v>
      </c>
      <c r="N32" s="16">
        <f t="shared" si="13"/>
        <v>29681</v>
      </c>
      <c r="O32" s="16">
        <v>-7363</v>
      </c>
      <c r="P32" s="16">
        <v>37044</v>
      </c>
      <c r="Q32" s="17"/>
      <c r="R32" s="17"/>
      <c r="S32" s="17"/>
      <c r="T32" s="17"/>
      <c r="U32" s="17"/>
      <c r="V32" s="17"/>
      <c r="W32" s="17"/>
    </row>
    <row r="33" spans="1:23" s="18" customFormat="1" ht="27" customHeight="1" x14ac:dyDescent="0.2">
      <c r="A33" s="25" t="s">
        <v>82</v>
      </c>
      <c r="B33" s="26">
        <f t="shared" si="1"/>
        <v>128494</v>
      </c>
      <c r="C33" s="26">
        <f t="shared" si="8"/>
        <v>97442</v>
      </c>
      <c r="D33" s="26">
        <f t="shared" si="9"/>
        <v>11020</v>
      </c>
      <c r="E33" s="26">
        <v>0</v>
      </c>
      <c r="F33" s="26">
        <v>11020</v>
      </c>
      <c r="G33" s="26">
        <f t="shared" si="10"/>
        <v>86422</v>
      </c>
      <c r="H33" s="26">
        <v>0</v>
      </c>
      <c r="I33" s="26">
        <v>86422</v>
      </c>
      <c r="J33" s="26">
        <f t="shared" si="11"/>
        <v>31052</v>
      </c>
      <c r="K33" s="26">
        <f t="shared" si="12"/>
        <v>1279</v>
      </c>
      <c r="L33" s="26">
        <v>0</v>
      </c>
      <c r="M33" s="26">
        <v>1279</v>
      </c>
      <c r="N33" s="26">
        <f t="shared" si="13"/>
        <v>29773</v>
      </c>
      <c r="O33" s="26">
        <v>-7336</v>
      </c>
      <c r="P33" s="26">
        <v>37109</v>
      </c>
      <c r="Q33" s="17"/>
      <c r="R33" s="17"/>
      <c r="S33" s="17"/>
      <c r="T33" s="17"/>
      <c r="U33" s="17"/>
      <c r="V33" s="17"/>
      <c r="W33" s="17"/>
    </row>
    <row r="34" spans="1:23" s="18" customFormat="1" ht="27" customHeight="1" x14ac:dyDescent="0.2">
      <c r="A34" s="24" t="s">
        <v>83</v>
      </c>
      <c r="B34" s="16">
        <f t="shared" si="1"/>
        <v>150374</v>
      </c>
      <c r="C34" s="16">
        <f t="shared" si="8"/>
        <v>110658</v>
      </c>
      <c r="D34" s="16">
        <f t="shared" si="9"/>
        <v>19465</v>
      </c>
      <c r="E34" s="16">
        <v>0</v>
      </c>
      <c r="F34" s="16">
        <v>19465</v>
      </c>
      <c r="G34" s="16">
        <f t="shared" si="10"/>
        <v>91193</v>
      </c>
      <c r="H34" s="16">
        <v>0</v>
      </c>
      <c r="I34" s="16">
        <v>91193</v>
      </c>
      <c r="J34" s="16">
        <f t="shared" si="11"/>
        <v>39716</v>
      </c>
      <c r="K34" s="16">
        <f t="shared" si="12"/>
        <v>18</v>
      </c>
      <c r="L34" s="16">
        <v>0</v>
      </c>
      <c r="M34" s="16">
        <v>18</v>
      </c>
      <c r="N34" s="16">
        <f t="shared" si="13"/>
        <v>39698</v>
      </c>
      <c r="O34" s="16">
        <v>-7252</v>
      </c>
      <c r="P34" s="16">
        <v>46950</v>
      </c>
      <c r="Q34" s="17"/>
      <c r="R34" s="17"/>
      <c r="S34" s="17"/>
      <c r="T34" s="17"/>
      <c r="U34" s="17"/>
      <c r="V34" s="17"/>
      <c r="W34" s="17"/>
    </row>
    <row r="35" spans="1:23" s="18" customFormat="1" ht="27" customHeight="1" x14ac:dyDescent="0.2">
      <c r="A35" s="25" t="s">
        <v>84</v>
      </c>
      <c r="B35" s="19">
        <f t="shared" si="1"/>
        <v>141862</v>
      </c>
      <c r="C35" s="19">
        <f t="shared" si="8"/>
        <v>102778</v>
      </c>
      <c r="D35" s="19">
        <f t="shared" si="9"/>
        <v>18216</v>
      </c>
      <c r="E35" s="19">
        <v>0</v>
      </c>
      <c r="F35" s="19">
        <v>18216</v>
      </c>
      <c r="G35" s="19">
        <f t="shared" si="10"/>
        <v>84562</v>
      </c>
      <c r="H35" s="19">
        <v>0</v>
      </c>
      <c r="I35" s="19">
        <v>84562</v>
      </c>
      <c r="J35" s="19">
        <f t="shared" si="11"/>
        <v>39084</v>
      </c>
      <c r="K35" s="19">
        <f t="shared" si="12"/>
        <v>19</v>
      </c>
      <c r="L35" s="19">
        <v>0</v>
      </c>
      <c r="M35" s="19">
        <v>19</v>
      </c>
      <c r="N35" s="19">
        <f t="shared" si="13"/>
        <v>39065</v>
      </c>
      <c r="O35" s="19">
        <v>-8139</v>
      </c>
      <c r="P35" s="19">
        <v>47204</v>
      </c>
      <c r="Q35" s="17"/>
      <c r="R35" s="17"/>
      <c r="S35" s="17"/>
      <c r="T35" s="17"/>
      <c r="U35" s="17"/>
      <c r="V35" s="17"/>
      <c r="W35" s="17"/>
    </row>
    <row r="36" spans="1:23" s="18" customFormat="1" ht="27" customHeight="1" x14ac:dyDescent="0.2">
      <c r="A36" s="24" t="s">
        <v>85</v>
      </c>
      <c r="B36" s="16">
        <f t="shared" si="1"/>
        <v>152180</v>
      </c>
      <c r="C36" s="16">
        <f t="shared" si="8"/>
        <v>111874</v>
      </c>
      <c r="D36" s="16">
        <f t="shared" si="9"/>
        <v>20697</v>
      </c>
      <c r="E36" s="16">
        <v>0</v>
      </c>
      <c r="F36" s="16">
        <v>20697</v>
      </c>
      <c r="G36" s="16">
        <f t="shared" si="10"/>
        <v>91177</v>
      </c>
      <c r="H36" s="16">
        <v>0</v>
      </c>
      <c r="I36" s="16">
        <v>91177</v>
      </c>
      <c r="J36" s="16">
        <f t="shared" si="11"/>
        <v>40306</v>
      </c>
      <c r="K36" s="16">
        <f t="shared" si="12"/>
        <v>35</v>
      </c>
      <c r="L36" s="16">
        <v>0</v>
      </c>
      <c r="M36" s="16">
        <v>35</v>
      </c>
      <c r="N36" s="16">
        <f t="shared" si="13"/>
        <v>40271</v>
      </c>
      <c r="O36" s="16">
        <v>-8717</v>
      </c>
      <c r="P36" s="16">
        <v>48988</v>
      </c>
      <c r="Q36" s="17"/>
      <c r="R36" s="17"/>
      <c r="S36" s="17"/>
      <c r="T36" s="17"/>
      <c r="U36" s="17"/>
      <c r="V36" s="17"/>
      <c r="W36" s="17"/>
    </row>
    <row r="37" spans="1:23" s="18" customFormat="1" ht="27" customHeight="1" x14ac:dyDescent="0.2">
      <c r="A37" s="25" t="s">
        <v>86</v>
      </c>
      <c r="B37" s="26">
        <f t="shared" si="1"/>
        <v>161396</v>
      </c>
      <c r="C37" s="26">
        <f t="shared" si="8"/>
        <v>120347</v>
      </c>
      <c r="D37" s="26">
        <f t="shared" si="9"/>
        <v>21832</v>
      </c>
      <c r="E37" s="26">
        <v>0</v>
      </c>
      <c r="F37" s="26">
        <v>21832</v>
      </c>
      <c r="G37" s="26">
        <f t="shared" si="10"/>
        <v>98515</v>
      </c>
      <c r="H37" s="26">
        <v>0</v>
      </c>
      <c r="I37" s="26">
        <v>98515</v>
      </c>
      <c r="J37" s="26">
        <f t="shared" si="11"/>
        <v>41049</v>
      </c>
      <c r="K37" s="26">
        <f t="shared" si="12"/>
        <v>29</v>
      </c>
      <c r="L37" s="26">
        <v>0</v>
      </c>
      <c r="M37" s="26">
        <v>29</v>
      </c>
      <c r="N37" s="26">
        <f t="shared" si="13"/>
        <v>41020</v>
      </c>
      <c r="O37" s="26">
        <v>-8802</v>
      </c>
      <c r="P37" s="26">
        <v>49822</v>
      </c>
      <c r="Q37" s="17"/>
      <c r="R37" s="17"/>
      <c r="S37" s="17"/>
      <c r="T37" s="17"/>
      <c r="U37" s="17"/>
      <c r="V37" s="17"/>
      <c r="W37" s="17"/>
    </row>
    <row r="38" spans="1:23" s="18" customFormat="1" ht="27" customHeight="1" x14ac:dyDescent="0.2">
      <c r="A38" s="24" t="s">
        <v>87</v>
      </c>
      <c r="B38" s="16">
        <f t="shared" si="1"/>
        <v>166645</v>
      </c>
      <c r="C38" s="16">
        <f t="shared" si="8"/>
        <v>123647</v>
      </c>
      <c r="D38" s="16">
        <f t="shared" si="9"/>
        <v>22702</v>
      </c>
      <c r="E38" s="16">
        <v>0</v>
      </c>
      <c r="F38" s="16">
        <v>22702</v>
      </c>
      <c r="G38" s="16">
        <f t="shared" si="10"/>
        <v>100945</v>
      </c>
      <c r="H38" s="16">
        <v>0</v>
      </c>
      <c r="I38" s="16">
        <v>100945</v>
      </c>
      <c r="J38" s="16">
        <f t="shared" si="11"/>
        <v>42998</v>
      </c>
      <c r="K38" s="16">
        <f t="shared" si="12"/>
        <v>29</v>
      </c>
      <c r="L38" s="16">
        <v>0</v>
      </c>
      <c r="M38" s="16">
        <v>29</v>
      </c>
      <c r="N38" s="16">
        <f t="shared" si="13"/>
        <v>42969</v>
      </c>
      <c r="O38" s="16">
        <v>-8896</v>
      </c>
      <c r="P38" s="16">
        <v>51865</v>
      </c>
      <c r="Q38" s="17"/>
      <c r="R38" s="17"/>
      <c r="S38" s="17"/>
      <c r="T38" s="17"/>
      <c r="U38" s="17"/>
      <c r="V38" s="17"/>
      <c r="W38" s="17"/>
    </row>
    <row r="39" spans="1:23" s="18" customFormat="1" ht="27" customHeight="1" x14ac:dyDescent="0.2">
      <c r="A39" s="25" t="s">
        <v>88</v>
      </c>
      <c r="B39" s="19">
        <f t="shared" si="1"/>
        <v>169672</v>
      </c>
      <c r="C39" s="19">
        <f t="shared" ref="C39:C45" si="14">+D39+G39</f>
        <v>124844</v>
      </c>
      <c r="D39" s="19">
        <f t="shared" ref="D39:D45" si="15">+E39+F39</f>
        <v>23230</v>
      </c>
      <c r="E39" s="19">
        <v>0</v>
      </c>
      <c r="F39" s="19">
        <v>23230</v>
      </c>
      <c r="G39" s="19">
        <f t="shared" ref="G39:G45" si="16">+H39+I39</f>
        <v>101614</v>
      </c>
      <c r="H39" s="19">
        <v>0</v>
      </c>
      <c r="I39" s="19">
        <v>101614</v>
      </c>
      <c r="J39" s="19">
        <f t="shared" ref="J39:J45" si="17">+K39+N39</f>
        <v>44828</v>
      </c>
      <c r="K39" s="19">
        <f t="shared" ref="K39:K45" si="18">+L39+M39</f>
        <v>25</v>
      </c>
      <c r="L39" s="19">
        <v>0</v>
      </c>
      <c r="M39" s="19">
        <v>25</v>
      </c>
      <c r="N39" s="19">
        <f t="shared" ref="N39:N45" si="19">+O39+P39</f>
        <v>44803</v>
      </c>
      <c r="O39" s="19">
        <v>-8936</v>
      </c>
      <c r="P39" s="19">
        <v>53739</v>
      </c>
      <c r="Q39" s="17"/>
      <c r="R39" s="17"/>
      <c r="S39" s="17"/>
      <c r="T39" s="17"/>
      <c r="U39" s="17"/>
      <c r="V39" s="17"/>
      <c r="W39" s="17"/>
    </row>
    <row r="40" spans="1:23" s="18" customFormat="1" ht="27" customHeight="1" x14ac:dyDescent="0.2">
      <c r="A40" s="24" t="s">
        <v>89</v>
      </c>
      <c r="B40" s="16">
        <f t="shared" si="1"/>
        <v>153697</v>
      </c>
      <c r="C40" s="16">
        <f t="shared" si="14"/>
        <v>109083</v>
      </c>
      <c r="D40" s="16">
        <f t="shared" si="15"/>
        <v>18914</v>
      </c>
      <c r="E40" s="16">
        <v>0</v>
      </c>
      <c r="F40" s="16">
        <v>18914</v>
      </c>
      <c r="G40" s="16">
        <f t="shared" si="16"/>
        <v>90169</v>
      </c>
      <c r="H40" s="16">
        <v>0</v>
      </c>
      <c r="I40" s="16">
        <v>90169</v>
      </c>
      <c r="J40" s="16">
        <f t="shared" si="17"/>
        <v>44614</v>
      </c>
      <c r="K40" s="16">
        <f t="shared" si="18"/>
        <v>19</v>
      </c>
      <c r="L40" s="16">
        <v>0</v>
      </c>
      <c r="M40" s="16">
        <v>19</v>
      </c>
      <c r="N40" s="16">
        <f t="shared" si="19"/>
        <v>44595</v>
      </c>
      <c r="O40" s="16">
        <v>-8392</v>
      </c>
      <c r="P40" s="16">
        <v>52987</v>
      </c>
      <c r="Q40" s="17"/>
      <c r="R40" s="17"/>
      <c r="S40" s="17"/>
      <c r="T40" s="17"/>
      <c r="U40" s="17"/>
      <c r="V40" s="17"/>
      <c r="W40" s="17"/>
    </row>
    <row r="41" spans="1:23" s="18" customFormat="1" ht="27" customHeight="1" x14ac:dyDescent="0.2">
      <c r="A41" s="25" t="s">
        <v>90</v>
      </c>
      <c r="B41" s="26">
        <f t="shared" si="1"/>
        <v>157153</v>
      </c>
      <c r="C41" s="26">
        <f t="shared" si="14"/>
        <v>108930</v>
      </c>
      <c r="D41" s="26">
        <f t="shared" si="15"/>
        <v>19123</v>
      </c>
      <c r="E41" s="26">
        <v>0</v>
      </c>
      <c r="F41" s="26">
        <v>19123</v>
      </c>
      <c r="G41" s="26">
        <f t="shared" si="16"/>
        <v>89807</v>
      </c>
      <c r="H41" s="26">
        <v>0</v>
      </c>
      <c r="I41" s="26">
        <v>89807</v>
      </c>
      <c r="J41" s="26">
        <f t="shared" si="17"/>
        <v>48223</v>
      </c>
      <c r="K41" s="26">
        <f t="shared" si="18"/>
        <v>16</v>
      </c>
      <c r="L41" s="26">
        <v>0</v>
      </c>
      <c r="M41" s="26">
        <v>16</v>
      </c>
      <c r="N41" s="26">
        <f t="shared" si="19"/>
        <v>48207</v>
      </c>
      <c r="O41" s="26">
        <v>-5580</v>
      </c>
      <c r="P41" s="26">
        <v>53787</v>
      </c>
      <c r="Q41" s="17"/>
      <c r="R41" s="17"/>
      <c r="S41" s="17"/>
      <c r="T41" s="17"/>
      <c r="U41" s="17"/>
      <c r="V41" s="17"/>
      <c r="W41" s="17"/>
    </row>
    <row r="42" spans="1:23" s="18" customFormat="1" ht="27" customHeight="1" x14ac:dyDescent="0.2">
      <c r="A42" s="24" t="s">
        <v>91</v>
      </c>
      <c r="B42" s="16">
        <f t="shared" si="1"/>
        <v>168244</v>
      </c>
      <c r="C42" s="16">
        <f t="shared" si="14"/>
        <v>117706</v>
      </c>
      <c r="D42" s="16">
        <f t="shared" si="15"/>
        <v>22569</v>
      </c>
      <c r="E42" s="16">
        <v>0</v>
      </c>
      <c r="F42" s="16">
        <v>22569</v>
      </c>
      <c r="G42" s="16">
        <f t="shared" si="16"/>
        <v>95137</v>
      </c>
      <c r="H42" s="16">
        <v>0</v>
      </c>
      <c r="I42" s="16">
        <v>95137</v>
      </c>
      <c r="J42" s="16">
        <f t="shared" si="17"/>
        <v>50538</v>
      </c>
      <c r="K42" s="16">
        <f t="shared" si="18"/>
        <v>8</v>
      </c>
      <c r="L42" s="16">
        <v>0</v>
      </c>
      <c r="M42" s="16">
        <v>8</v>
      </c>
      <c r="N42" s="16">
        <f t="shared" si="19"/>
        <v>50530</v>
      </c>
      <c r="O42" s="16">
        <v>-5702</v>
      </c>
      <c r="P42" s="16">
        <v>56232</v>
      </c>
      <c r="Q42" s="17"/>
      <c r="R42" s="17"/>
      <c r="S42" s="17"/>
      <c r="T42" s="17"/>
      <c r="U42" s="17"/>
      <c r="V42" s="17"/>
      <c r="W42" s="17"/>
    </row>
    <row r="43" spans="1:23" s="18" customFormat="1" ht="27" customHeight="1" x14ac:dyDescent="0.2">
      <c r="A43" s="25" t="s">
        <v>92</v>
      </c>
      <c r="B43" s="19">
        <f t="shared" si="1"/>
        <v>165376</v>
      </c>
      <c r="C43" s="19">
        <f t="shared" si="14"/>
        <v>114275</v>
      </c>
      <c r="D43" s="19">
        <f t="shared" si="15"/>
        <v>21796</v>
      </c>
      <c r="E43" s="19">
        <v>0</v>
      </c>
      <c r="F43" s="19">
        <v>21796</v>
      </c>
      <c r="G43" s="19">
        <f t="shared" si="16"/>
        <v>92479</v>
      </c>
      <c r="H43" s="19">
        <v>0</v>
      </c>
      <c r="I43" s="19">
        <v>92479</v>
      </c>
      <c r="J43" s="19">
        <f t="shared" si="17"/>
        <v>51101</v>
      </c>
      <c r="K43" s="19">
        <f t="shared" si="18"/>
        <v>9</v>
      </c>
      <c r="L43" s="19">
        <v>0</v>
      </c>
      <c r="M43" s="19">
        <v>9</v>
      </c>
      <c r="N43" s="19">
        <f t="shared" si="19"/>
        <v>51092</v>
      </c>
      <c r="O43" s="19">
        <v>-5277</v>
      </c>
      <c r="P43" s="19">
        <v>56369</v>
      </c>
      <c r="Q43" s="17"/>
      <c r="R43" s="17"/>
      <c r="S43" s="17"/>
      <c r="T43" s="17"/>
      <c r="U43" s="17"/>
      <c r="V43" s="17"/>
      <c r="W43" s="17"/>
    </row>
    <row r="44" spans="1:23" s="18" customFormat="1" ht="27" customHeight="1" x14ac:dyDescent="0.2">
      <c r="A44" s="24" t="s">
        <v>93</v>
      </c>
      <c r="B44" s="16">
        <f t="shared" si="1"/>
        <v>172831</v>
      </c>
      <c r="C44" s="16">
        <f t="shared" si="14"/>
        <v>121495</v>
      </c>
      <c r="D44" s="16">
        <f t="shared" si="15"/>
        <v>23911</v>
      </c>
      <c r="E44" s="16">
        <v>0</v>
      </c>
      <c r="F44" s="16">
        <v>23911</v>
      </c>
      <c r="G44" s="16">
        <f t="shared" si="16"/>
        <v>97584</v>
      </c>
      <c r="H44" s="16">
        <v>0</v>
      </c>
      <c r="I44" s="16">
        <v>97584</v>
      </c>
      <c r="J44" s="16">
        <f t="shared" si="17"/>
        <v>51336</v>
      </c>
      <c r="K44" s="16">
        <f t="shared" si="18"/>
        <v>8</v>
      </c>
      <c r="L44" s="16">
        <v>0</v>
      </c>
      <c r="M44" s="16">
        <v>8</v>
      </c>
      <c r="N44" s="16">
        <f t="shared" si="19"/>
        <v>51328</v>
      </c>
      <c r="O44" s="16">
        <v>-5696</v>
      </c>
      <c r="P44" s="16">
        <v>57024</v>
      </c>
      <c r="Q44" s="17"/>
      <c r="R44" s="17"/>
      <c r="S44" s="17"/>
      <c r="T44" s="17"/>
      <c r="U44" s="17"/>
      <c r="V44" s="17"/>
      <c r="W44" s="17"/>
    </row>
    <row r="45" spans="1:23" s="18" customFormat="1" ht="27" customHeight="1" x14ac:dyDescent="0.2">
      <c r="A45" s="25" t="s">
        <v>94</v>
      </c>
      <c r="B45" s="26">
        <f t="shared" si="1"/>
        <v>178258</v>
      </c>
      <c r="C45" s="26">
        <f t="shared" si="14"/>
        <v>125832</v>
      </c>
      <c r="D45" s="26">
        <f t="shared" si="15"/>
        <v>25269</v>
      </c>
      <c r="E45" s="26">
        <v>0</v>
      </c>
      <c r="F45" s="26">
        <v>25269</v>
      </c>
      <c r="G45" s="26">
        <f t="shared" si="16"/>
        <v>100563</v>
      </c>
      <c r="H45" s="26">
        <v>0</v>
      </c>
      <c r="I45" s="26">
        <v>100563</v>
      </c>
      <c r="J45" s="26">
        <f t="shared" si="17"/>
        <v>52426</v>
      </c>
      <c r="K45" s="26">
        <f t="shared" si="18"/>
        <v>14</v>
      </c>
      <c r="L45" s="26">
        <v>0</v>
      </c>
      <c r="M45" s="26">
        <v>14</v>
      </c>
      <c r="N45" s="26">
        <f t="shared" si="19"/>
        <v>52412</v>
      </c>
      <c r="O45" s="26">
        <v>-5597</v>
      </c>
      <c r="P45" s="26">
        <v>58009</v>
      </c>
      <c r="Q45" s="17"/>
      <c r="R45" s="17"/>
      <c r="S45" s="17"/>
      <c r="T45" s="17"/>
      <c r="U45" s="17"/>
      <c r="V45" s="17"/>
      <c r="W45" s="17"/>
    </row>
    <row r="46" spans="1:23" s="18" customFormat="1" ht="27" customHeight="1" x14ac:dyDescent="0.2">
      <c r="A46" s="24" t="s">
        <v>95</v>
      </c>
      <c r="B46" s="16">
        <f t="shared" si="1"/>
        <v>174736</v>
      </c>
      <c r="C46" s="16">
        <f t="shared" ref="C46:C53" si="20">+D46+G46</f>
        <v>121652</v>
      </c>
      <c r="D46" s="16">
        <f t="shared" ref="D46:D53" si="21">+E46+F46</f>
        <v>22676</v>
      </c>
      <c r="E46" s="16">
        <v>0</v>
      </c>
      <c r="F46" s="16">
        <v>22676</v>
      </c>
      <c r="G46" s="16">
        <f t="shared" ref="G46:G53" si="22">+H46+I46</f>
        <v>98976</v>
      </c>
      <c r="H46" s="16">
        <v>0</v>
      </c>
      <c r="I46" s="16">
        <v>98976</v>
      </c>
      <c r="J46" s="16">
        <f t="shared" ref="J46:J53" si="23">+K46+N46</f>
        <v>53084</v>
      </c>
      <c r="K46" s="16">
        <f t="shared" ref="K46:K53" si="24">+L46+M46</f>
        <v>15</v>
      </c>
      <c r="L46" s="16">
        <v>0</v>
      </c>
      <c r="M46" s="16">
        <v>15</v>
      </c>
      <c r="N46" s="16">
        <f t="shared" ref="N46:N53" si="25">+O46+P46</f>
        <v>53069</v>
      </c>
      <c r="O46" s="16">
        <v>-5891</v>
      </c>
      <c r="P46" s="16">
        <v>58960</v>
      </c>
      <c r="Q46" s="17"/>
      <c r="R46" s="17"/>
      <c r="S46" s="17"/>
      <c r="T46" s="17"/>
      <c r="U46" s="17"/>
      <c r="V46" s="17"/>
      <c r="W46" s="17"/>
    </row>
    <row r="47" spans="1:23" s="18" customFormat="1" ht="27" customHeight="1" x14ac:dyDescent="0.2">
      <c r="A47" s="25" t="s">
        <v>96</v>
      </c>
      <c r="B47" s="19">
        <f t="shared" si="1"/>
        <v>168726</v>
      </c>
      <c r="C47" s="19">
        <f t="shared" si="20"/>
        <v>114974</v>
      </c>
      <c r="D47" s="19">
        <f t="shared" si="21"/>
        <v>23132</v>
      </c>
      <c r="E47" s="19">
        <v>0</v>
      </c>
      <c r="F47" s="19">
        <v>23132</v>
      </c>
      <c r="G47" s="19">
        <f t="shared" si="22"/>
        <v>91842</v>
      </c>
      <c r="H47" s="19">
        <v>0</v>
      </c>
      <c r="I47" s="19">
        <v>91842</v>
      </c>
      <c r="J47" s="19">
        <f t="shared" si="23"/>
        <v>53752</v>
      </c>
      <c r="K47" s="19">
        <f t="shared" si="24"/>
        <v>16</v>
      </c>
      <c r="L47" s="19">
        <v>0</v>
      </c>
      <c r="M47" s="19">
        <v>16</v>
      </c>
      <c r="N47" s="19">
        <f t="shared" si="25"/>
        <v>53736</v>
      </c>
      <c r="O47" s="19">
        <v>-5511</v>
      </c>
      <c r="P47" s="19">
        <v>59247</v>
      </c>
      <c r="Q47" s="17"/>
      <c r="R47" s="17"/>
      <c r="S47" s="17"/>
      <c r="T47" s="17"/>
      <c r="U47" s="17"/>
      <c r="V47" s="17"/>
      <c r="W47" s="17"/>
    </row>
    <row r="48" spans="1:23" s="18" customFormat="1" ht="27" customHeight="1" x14ac:dyDescent="0.2">
      <c r="A48" s="24" t="s">
        <v>97</v>
      </c>
      <c r="B48" s="16">
        <f t="shared" si="1"/>
        <v>180156</v>
      </c>
      <c r="C48" s="16">
        <f t="shared" si="20"/>
        <v>122917</v>
      </c>
      <c r="D48" s="16">
        <f t="shared" si="21"/>
        <v>27280</v>
      </c>
      <c r="E48" s="16">
        <v>0</v>
      </c>
      <c r="F48" s="16">
        <v>27280</v>
      </c>
      <c r="G48" s="16">
        <f t="shared" si="22"/>
        <v>95637</v>
      </c>
      <c r="H48" s="16">
        <v>0</v>
      </c>
      <c r="I48" s="16">
        <v>95637</v>
      </c>
      <c r="J48" s="16">
        <f t="shared" si="23"/>
        <v>57239</v>
      </c>
      <c r="K48" s="16">
        <f t="shared" si="24"/>
        <v>36</v>
      </c>
      <c r="L48" s="16">
        <v>0</v>
      </c>
      <c r="M48" s="16">
        <v>36</v>
      </c>
      <c r="N48" s="16">
        <f t="shared" si="25"/>
        <v>57203</v>
      </c>
      <c r="O48" s="16">
        <v>-5365</v>
      </c>
      <c r="P48" s="16">
        <v>62568</v>
      </c>
      <c r="Q48" s="17"/>
      <c r="R48" s="17"/>
      <c r="S48" s="17"/>
      <c r="T48" s="17"/>
      <c r="U48" s="17"/>
      <c r="V48" s="17"/>
      <c r="W48" s="17"/>
    </row>
    <row r="49" spans="1:23" s="18" customFormat="1" ht="27" customHeight="1" x14ac:dyDescent="0.2">
      <c r="A49" s="25" t="s">
        <v>98</v>
      </c>
      <c r="B49" s="26">
        <f t="shared" si="1"/>
        <v>185670</v>
      </c>
      <c r="C49" s="26">
        <f t="shared" si="20"/>
        <v>130819</v>
      </c>
      <c r="D49" s="26">
        <f t="shared" si="21"/>
        <v>28932</v>
      </c>
      <c r="E49" s="26">
        <v>0</v>
      </c>
      <c r="F49" s="26">
        <v>28932</v>
      </c>
      <c r="G49" s="26">
        <f t="shared" si="22"/>
        <v>101887</v>
      </c>
      <c r="H49" s="26">
        <v>0</v>
      </c>
      <c r="I49" s="26">
        <v>101887</v>
      </c>
      <c r="J49" s="26">
        <f t="shared" si="23"/>
        <v>54851</v>
      </c>
      <c r="K49" s="26">
        <f t="shared" si="24"/>
        <v>9</v>
      </c>
      <c r="L49" s="26">
        <v>0</v>
      </c>
      <c r="M49" s="26">
        <v>9</v>
      </c>
      <c r="N49" s="26">
        <f t="shared" si="25"/>
        <v>54842</v>
      </c>
      <c r="O49" s="26">
        <v>-5512</v>
      </c>
      <c r="P49" s="26">
        <v>60354</v>
      </c>
      <c r="Q49" s="17"/>
      <c r="R49" s="17"/>
      <c r="S49" s="17"/>
      <c r="T49" s="17"/>
      <c r="U49" s="17"/>
      <c r="V49" s="17"/>
      <c r="W49" s="17"/>
    </row>
    <row r="50" spans="1:23" s="18" customFormat="1" ht="27" customHeight="1" x14ac:dyDescent="0.2">
      <c r="A50" s="24" t="s">
        <v>105</v>
      </c>
      <c r="B50" s="16">
        <f t="shared" ref="B50:B53" si="26">+C50+J50</f>
        <v>187980</v>
      </c>
      <c r="C50" s="16">
        <f t="shared" si="20"/>
        <v>133675</v>
      </c>
      <c r="D50" s="16">
        <f t="shared" si="21"/>
        <v>31119</v>
      </c>
      <c r="E50" s="16">
        <v>0</v>
      </c>
      <c r="F50" s="16">
        <v>31119</v>
      </c>
      <c r="G50" s="16">
        <f t="shared" si="22"/>
        <v>102556</v>
      </c>
      <c r="H50" s="16">
        <v>0</v>
      </c>
      <c r="I50" s="16">
        <v>102556</v>
      </c>
      <c r="J50" s="16">
        <f t="shared" si="23"/>
        <v>54305</v>
      </c>
      <c r="K50" s="16">
        <f t="shared" si="24"/>
        <v>9</v>
      </c>
      <c r="L50" s="16">
        <v>0</v>
      </c>
      <c r="M50" s="16">
        <v>9</v>
      </c>
      <c r="N50" s="16">
        <f t="shared" si="25"/>
        <v>54296</v>
      </c>
      <c r="O50" s="16">
        <v>-5866</v>
      </c>
      <c r="P50" s="16">
        <v>60162</v>
      </c>
      <c r="Q50" s="17"/>
      <c r="R50" s="17"/>
      <c r="S50" s="17"/>
      <c r="T50" s="17"/>
      <c r="U50" s="17"/>
      <c r="V50" s="17"/>
      <c r="W50" s="17"/>
    </row>
    <row r="51" spans="1:23" s="18" customFormat="1" ht="27" customHeight="1" x14ac:dyDescent="0.2">
      <c r="A51" s="25" t="s">
        <v>106</v>
      </c>
      <c r="B51" s="19">
        <f t="shared" si="26"/>
        <v>0</v>
      </c>
      <c r="C51" s="19">
        <f t="shared" si="20"/>
        <v>0</v>
      </c>
      <c r="D51" s="19">
        <f t="shared" si="21"/>
        <v>0</v>
      </c>
      <c r="E51" s="19">
        <v>0</v>
      </c>
      <c r="F51" s="19">
        <v>0</v>
      </c>
      <c r="G51" s="19">
        <f t="shared" si="22"/>
        <v>0</v>
      </c>
      <c r="H51" s="19">
        <v>0</v>
      </c>
      <c r="I51" s="19">
        <v>0</v>
      </c>
      <c r="J51" s="19">
        <f t="shared" si="23"/>
        <v>0</v>
      </c>
      <c r="K51" s="19">
        <f t="shared" si="24"/>
        <v>0</v>
      </c>
      <c r="L51" s="19">
        <v>0</v>
      </c>
      <c r="M51" s="19">
        <v>0</v>
      </c>
      <c r="N51" s="19">
        <f t="shared" si="25"/>
        <v>0</v>
      </c>
      <c r="O51" s="19">
        <v>0</v>
      </c>
      <c r="P51" s="19">
        <v>0</v>
      </c>
      <c r="Q51" s="17"/>
      <c r="R51" s="17"/>
      <c r="S51" s="17"/>
      <c r="T51" s="17"/>
      <c r="U51" s="17"/>
      <c r="V51" s="17"/>
      <c r="W51" s="17"/>
    </row>
    <row r="52" spans="1:23" s="18" customFormat="1" ht="27" customHeight="1" x14ac:dyDescent="0.2">
      <c r="A52" s="24" t="s">
        <v>107</v>
      </c>
      <c r="B52" s="16">
        <f t="shared" si="26"/>
        <v>0</v>
      </c>
      <c r="C52" s="16">
        <f t="shared" si="20"/>
        <v>0</v>
      </c>
      <c r="D52" s="16">
        <f t="shared" si="21"/>
        <v>0</v>
      </c>
      <c r="E52" s="16">
        <v>0</v>
      </c>
      <c r="F52" s="16">
        <v>0</v>
      </c>
      <c r="G52" s="16">
        <f t="shared" si="22"/>
        <v>0</v>
      </c>
      <c r="H52" s="16">
        <v>0</v>
      </c>
      <c r="I52" s="16">
        <v>0</v>
      </c>
      <c r="J52" s="16">
        <f t="shared" si="23"/>
        <v>0</v>
      </c>
      <c r="K52" s="16">
        <f t="shared" si="24"/>
        <v>0</v>
      </c>
      <c r="L52" s="16">
        <v>0</v>
      </c>
      <c r="M52" s="16">
        <v>0</v>
      </c>
      <c r="N52" s="16">
        <f t="shared" si="25"/>
        <v>0</v>
      </c>
      <c r="O52" s="16">
        <v>0</v>
      </c>
      <c r="P52" s="16">
        <v>0</v>
      </c>
      <c r="Q52" s="17"/>
      <c r="R52" s="17"/>
      <c r="S52" s="17"/>
      <c r="T52" s="17"/>
      <c r="U52" s="17"/>
      <c r="V52" s="17"/>
      <c r="W52" s="17"/>
    </row>
    <row r="53" spans="1:23" s="18" customFormat="1" ht="27" customHeight="1" x14ac:dyDescent="0.2">
      <c r="A53" s="25" t="s">
        <v>108</v>
      </c>
      <c r="B53" s="26">
        <f t="shared" si="26"/>
        <v>0</v>
      </c>
      <c r="C53" s="26">
        <f t="shared" si="20"/>
        <v>0</v>
      </c>
      <c r="D53" s="26">
        <f t="shared" si="21"/>
        <v>0</v>
      </c>
      <c r="E53" s="26">
        <v>0</v>
      </c>
      <c r="F53" s="26">
        <v>0</v>
      </c>
      <c r="G53" s="26">
        <f t="shared" si="22"/>
        <v>0</v>
      </c>
      <c r="H53" s="26">
        <v>0</v>
      </c>
      <c r="I53" s="26">
        <v>0</v>
      </c>
      <c r="J53" s="26">
        <f t="shared" si="23"/>
        <v>0</v>
      </c>
      <c r="K53" s="26">
        <f t="shared" si="24"/>
        <v>0</v>
      </c>
      <c r="L53" s="26">
        <v>0</v>
      </c>
      <c r="M53" s="26">
        <v>0</v>
      </c>
      <c r="N53" s="26">
        <f t="shared" si="25"/>
        <v>0</v>
      </c>
      <c r="O53" s="26">
        <v>0</v>
      </c>
      <c r="P53" s="26">
        <v>0</v>
      </c>
      <c r="Q53" s="17"/>
      <c r="R53" s="17"/>
      <c r="S53" s="17"/>
      <c r="T53" s="17"/>
      <c r="U53" s="17"/>
      <c r="V53" s="17"/>
      <c r="W53" s="17"/>
    </row>
    <row r="54" spans="1:23" ht="21" customHeight="1" x14ac:dyDescent="0.2"/>
    <row r="57" spans="1:23" ht="23.25" customHeight="1" x14ac:dyDescent="0.2"/>
    <row r="60" spans="1:23" ht="23.25" customHeight="1" x14ac:dyDescent="0.2"/>
    <row r="63" spans="1:23" ht="24" customHeight="1" x14ac:dyDescent="0.2"/>
    <row r="66" ht="23.25" customHeight="1" x14ac:dyDescent="0.2"/>
  </sheetData>
  <mergeCells count="11">
    <mergeCell ref="A5:A8"/>
    <mergeCell ref="B5:P5"/>
    <mergeCell ref="B6:B8"/>
    <mergeCell ref="C7:C8"/>
    <mergeCell ref="D7:F7"/>
    <mergeCell ref="J6:P6"/>
    <mergeCell ref="J7:J8"/>
    <mergeCell ref="K7:M7"/>
    <mergeCell ref="N7:P7"/>
    <mergeCell ref="C6:I6"/>
    <mergeCell ref="G7:I7"/>
  </mergeCells>
  <phoneticPr fontId="1" type="noConversion"/>
  <pageMargins left="0.18" right="0.16" top="0.66" bottom="0.45" header="0.33" footer="0.16"/>
  <pageSetup paperSize="9" scale="36" orientation="landscape" r:id="rId1"/>
  <headerFooter alignWithMargins="0">
    <oddFooter>&amp;L&amp;F  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8"/>
  <sheetViews>
    <sheetView showGridLines="0" view="pageBreakPreview" zoomScale="75" zoomScaleNormal="100" zoomScaleSheetLayoutView="75" workbookViewId="0">
      <pane xSplit="1" ySplit="11" topLeftCell="B34" activePane="bottomRight" state="frozen"/>
      <selection pane="topRight" activeCell="B1" sqref="B1"/>
      <selection pane="bottomLeft" activeCell="A12" sqref="A12"/>
      <selection pane="bottomRight" activeCell="G53" sqref="G53"/>
    </sheetView>
  </sheetViews>
  <sheetFormatPr defaultRowHeight="12.75" x14ac:dyDescent="0.2"/>
  <cols>
    <col min="1" max="1" width="14.5703125" style="34" customWidth="1"/>
    <col min="2" max="2" width="13.140625" style="34" customWidth="1"/>
    <col min="3" max="3" width="14.28515625" style="34" customWidth="1"/>
    <col min="4" max="4" width="14.7109375" style="34" customWidth="1"/>
    <col min="5" max="6" width="13.5703125" style="34" customWidth="1"/>
    <col min="7" max="7" width="14.42578125" style="34" customWidth="1"/>
    <col min="8" max="8" width="12" style="34" customWidth="1"/>
    <col min="9" max="9" width="12.7109375" style="34" customWidth="1"/>
    <col min="10" max="10" width="15.140625" style="34" customWidth="1"/>
    <col min="11" max="11" width="13" style="34" customWidth="1"/>
    <col min="12" max="12" width="16.7109375" style="34" customWidth="1"/>
    <col min="13" max="13" width="17.7109375" style="34" customWidth="1"/>
    <col min="14" max="14" width="15.85546875" style="34" customWidth="1"/>
    <col min="15" max="15" width="15.7109375" style="34" customWidth="1"/>
    <col min="16" max="16" width="11.85546875" style="34" customWidth="1"/>
    <col min="17" max="17" width="21.42578125" style="34" customWidth="1"/>
    <col min="18" max="18" width="22.28515625" style="34" customWidth="1"/>
    <col min="19" max="19" width="16.5703125" style="34" customWidth="1"/>
    <col min="20" max="16384" width="9.140625" style="34"/>
  </cols>
  <sheetData>
    <row r="1" spans="1:37" s="9" customFormat="1" ht="18" x14ac:dyDescent="0.2">
      <c r="A1" s="61" t="s">
        <v>100</v>
      </c>
    </row>
    <row r="2" spans="1:37" s="54" customFormat="1" x14ac:dyDescent="0.2"/>
    <row r="3" spans="1:37" s="54" customFormat="1" ht="15.75" x14ac:dyDescent="0.25">
      <c r="A3" s="62" t="s">
        <v>70</v>
      </c>
      <c r="C3" s="62"/>
      <c r="D3" s="62"/>
    </row>
    <row r="4" spans="1:37" s="28" customFormat="1" x14ac:dyDescent="0.2">
      <c r="N4" s="29"/>
      <c r="O4" s="29"/>
      <c r="P4" s="29"/>
      <c r="Q4" s="29"/>
      <c r="R4" s="29"/>
      <c r="S4" s="29"/>
    </row>
    <row r="5" spans="1:37" s="46" customFormat="1" ht="27.75" customHeight="1" x14ac:dyDescent="0.3">
      <c r="A5" s="43"/>
      <c r="B5" s="176" t="s">
        <v>51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7"/>
    </row>
    <row r="6" spans="1:37" s="46" customFormat="1" ht="25.5" customHeight="1" x14ac:dyDescent="0.3">
      <c r="A6" s="44"/>
      <c r="B6" s="39"/>
      <c r="C6" s="178" t="s">
        <v>50</v>
      </c>
      <c r="D6" s="181" t="s">
        <v>4</v>
      </c>
      <c r="E6" s="184" t="s">
        <v>29</v>
      </c>
      <c r="F6" s="185"/>
      <c r="G6" s="186"/>
      <c r="H6" s="184" t="s">
        <v>30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</row>
    <row r="7" spans="1:37" s="47" customFormat="1" ht="24" customHeight="1" x14ac:dyDescent="0.3">
      <c r="A7" s="44"/>
      <c r="B7" s="39"/>
      <c r="C7" s="179"/>
      <c r="D7" s="182"/>
      <c r="E7" s="187" t="s">
        <v>3</v>
      </c>
      <c r="F7" s="189" t="s">
        <v>50</v>
      </c>
      <c r="G7" s="190"/>
      <c r="H7" s="187" t="s">
        <v>3</v>
      </c>
      <c r="I7" s="189" t="s">
        <v>50</v>
      </c>
      <c r="J7" s="191"/>
      <c r="K7" s="191"/>
      <c r="L7" s="191"/>
      <c r="M7" s="190"/>
      <c r="N7" s="189" t="s">
        <v>4</v>
      </c>
      <c r="O7" s="191"/>
      <c r="P7" s="191"/>
      <c r="Q7" s="191"/>
      <c r="R7" s="191"/>
      <c r="S7" s="190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</row>
    <row r="8" spans="1:37" s="47" customFormat="1" ht="29.25" customHeight="1" x14ac:dyDescent="0.3">
      <c r="A8" s="76" t="s">
        <v>99</v>
      </c>
      <c r="B8" s="35" t="s">
        <v>3</v>
      </c>
      <c r="C8" s="179"/>
      <c r="D8" s="182"/>
      <c r="E8" s="187"/>
      <c r="F8" s="166" t="s">
        <v>35</v>
      </c>
      <c r="G8" s="173" t="s">
        <v>52</v>
      </c>
      <c r="H8" s="187"/>
      <c r="I8" s="166" t="s">
        <v>35</v>
      </c>
      <c r="J8" s="168" t="s">
        <v>42</v>
      </c>
      <c r="K8" s="168" t="s">
        <v>43</v>
      </c>
      <c r="L8" s="171"/>
      <c r="M8" s="172"/>
      <c r="N8" s="166" t="s">
        <v>35</v>
      </c>
      <c r="O8" s="168" t="s">
        <v>43</v>
      </c>
      <c r="P8" s="171"/>
      <c r="Q8" s="171"/>
      <c r="R8" s="171"/>
      <c r="S8" s="172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s="47" customFormat="1" ht="30.75" customHeight="1" x14ac:dyDescent="0.3">
      <c r="A9" s="44"/>
      <c r="B9" s="39"/>
      <c r="C9" s="179"/>
      <c r="D9" s="182"/>
      <c r="E9" s="187"/>
      <c r="F9" s="166"/>
      <c r="G9" s="174"/>
      <c r="H9" s="187"/>
      <c r="I9" s="166"/>
      <c r="J9" s="169"/>
      <c r="K9" s="169" t="s">
        <v>35</v>
      </c>
      <c r="L9" s="164" t="s">
        <v>44</v>
      </c>
      <c r="M9" s="164" t="s">
        <v>45</v>
      </c>
      <c r="N9" s="166"/>
      <c r="O9" s="169" t="s">
        <v>35</v>
      </c>
      <c r="P9" s="161" t="s">
        <v>44</v>
      </c>
      <c r="Q9" s="162"/>
      <c r="R9" s="163"/>
      <c r="S9" s="164" t="s">
        <v>45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</row>
    <row r="10" spans="1:37" s="48" customFormat="1" ht="55.5" customHeight="1" x14ac:dyDescent="0.3">
      <c r="A10" s="45"/>
      <c r="B10" s="40"/>
      <c r="C10" s="180"/>
      <c r="D10" s="183"/>
      <c r="E10" s="188"/>
      <c r="F10" s="167"/>
      <c r="G10" s="175"/>
      <c r="H10" s="188"/>
      <c r="I10" s="167"/>
      <c r="J10" s="170"/>
      <c r="K10" s="170"/>
      <c r="L10" s="165"/>
      <c r="M10" s="165"/>
      <c r="N10" s="167"/>
      <c r="O10" s="170"/>
      <c r="P10" s="41" t="s">
        <v>35</v>
      </c>
      <c r="Q10" s="42" t="s">
        <v>101</v>
      </c>
      <c r="R10" s="42" t="s">
        <v>102</v>
      </c>
      <c r="S10" s="165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37" s="15" customFormat="1" ht="16.5" customHeight="1" x14ac:dyDescent="0.25">
      <c r="A11" s="27">
        <v>1</v>
      </c>
      <c r="B11" s="27">
        <f t="shared" ref="B11:H11" si="0">A11+1</f>
        <v>2</v>
      </c>
      <c r="C11" s="27">
        <f t="shared" si="0"/>
        <v>3</v>
      </c>
      <c r="D11" s="27">
        <f t="shared" si="0"/>
        <v>4</v>
      </c>
      <c r="E11" s="27">
        <f t="shared" si="0"/>
        <v>5</v>
      </c>
      <c r="F11" s="27">
        <f t="shared" si="0"/>
        <v>6</v>
      </c>
      <c r="G11" s="27">
        <f t="shared" si="0"/>
        <v>7</v>
      </c>
      <c r="H11" s="27">
        <f t="shared" si="0"/>
        <v>8</v>
      </c>
      <c r="I11" s="27">
        <f>H11+1</f>
        <v>9</v>
      </c>
      <c r="J11" s="27">
        <f t="shared" ref="J11:S11" si="1">I11+1</f>
        <v>10</v>
      </c>
      <c r="K11" s="27">
        <f t="shared" si="1"/>
        <v>11</v>
      </c>
      <c r="L11" s="27">
        <f t="shared" si="1"/>
        <v>12</v>
      </c>
      <c r="M11" s="27">
        <f t="shared" si="1"/>
        <v>13</v>
      </c>
      <c r="N11" s="27">
        <f>M11+1</f>
        <v>14</v>
      </c>
      <c r="O11" s="27">
        <f>N11+1</f>
        <v>15</v>
      </c>
      <c r="P11" s="27">
        <f t="shared" si="1"/>
        <v>16</v>
      </c>
      <c r="Q11" s="27">
        <f t="shared" si="1"/>
        <v>17</v>
      </c>
      <c r="R11" s="27">
        <f t="shared" si="1"/>
        <v>18</v>
      </c>
      <c r="S11" s="27">
        <f t="shared" si="1"/>
        <v>19</v>
      </c>
    </row>
    <row r="12" spans="1:37" s="18" customFormat="1" ht="21.75" customHeight="1" x14ac:dyDescent="0.2">
      <c r="A12" s="24" t="s">
        <v>9</v>
      </c>
      <c r="B12" s="16">
        <f>+C12-D12</f>
        <v>-36370</v>
      </c>
      <c r="C12" s="16">
        <f>+F12+I12+'MPI rząd 2 -IIP government 2'!C11+'MPI rząd 2 -IIP government 2'!N11</f>
        <v>1790</v>
      </c>
      <c r="D12" s="16">
        <f>+N12+'MPI rząd 2 -IIP government 2'!H11+'MPI rząd 2 -IIP government 2'!O11</f>
        <v>38160</v>
      </c>
      <c r="E12" s="16">
        <f t="shared" ref="E12:F31" si="2">+F12</f>
        <v>189</v>
      </c>
      <c r="F12" s="16">
        <f t="shared" si="2"/>
        <v>189</v>
      </c>
      <c r="G12" s="16">
        <v>189</v>
      </c>
      <c r="H12" s="16">
        <f t="shared" ref="H12:H47" si="3">+I12-N12</f>
        <v>-20502</v>
      </c>
      <c r="I12" s="16">
        <f>+J12+K12</f>
        <v>363</v>
      </c>
      <c r="J12" s="16">
        <v>0</v>
      </c>
      <c r="K12" s="16">
        <f>+L12+M12</f>
        <v>363</v>
      </c>
      <c r="L12" s="16">
        <v>363</v>
      </c>
      <c r="M12" s="16">
        <v>0</v>
      </c>
      <c r="N12" s="16">
        <f>+O12</f>
        <v>20865</v>
      </c>
      <c r="O12" s="16">
        <f>+P12+S12</f>
        <v>20865</v>
      </c>
      <c r="P12" s="16">
        <v>20845</v>
      </c>
      <c r="Q12" s="16">
        <f>+P12-R12</f>
        <v>9316</v>
      </c>
      <c r="R12" s="16">
        <v>11529</v>
      </c>
      <c r="S12" s="16">
        <v>20</v>
      </c>
      <c r="T12" s="17"/>
      <c r="U12" s="17"/>
      <c r="V12" s="17"/>
      <c r="W12" s="17"/>
      <c r="X12" s="17"/>
      <c r="Y12" s="17"/>
    </row>
    <row r="13" spans="1:37" s="18" customFormat="1" ht="21.75" customHeight="1" x14ac:dyDescent="0.2">
      <c r="A13" s="25" t="s">
        <v>10</v>
      </c>
      <c r="B13" s="19">
        <f t="shared" ref="B13:B47" si="4">+C13-D13</f>
        <v>-38774</v>
      </c>
      <c r="C13" s="19">
        <f>+F13+I13+'MPI rząd 2 -IIP government 2'!C12+'MPI rząd 2 -IIP government 2'!N12</f>
        <v>1792</v>
      </c>
      <c r="D13" s="19">
        <f>+N13+'MPI rząd 2 -IIP government 2'!H12+'MPI rząd 2 -IIP government 2'!O12</f>
        <v>40566</v>
      </c>
      <c r="E13" s="19">
        <f t="shared" si="2"/>
        <v>190</v>
      </c>
      <c r="F13" s="19">
        <f t="shared" si="2"/>
        <v>190</v>
      </c>
      <c r="G13" s="19">
        <v>190</v>
      </c>
      <c r="H13" s="19">
        <f t="shared" si="3"/>
        <v>-22962</v>
      </c>
      <c r="I13" s="19">
        <f t="shared" ref="I13:I47" si="5">+J13+K13</f>
        <v>339</v>
      </c>
      <c r="J13" s="19">
        <v>0</v>
      </c>
      <c r="K13" s="19">
        <f t="shared" ref="K13:K47" si="6">+L13+M13</f>
        <v>339</v>
      </c>
      <c r="L13" s="19">
        <v>339</v>
      </c>
      <c r="M13" s="19">
        <v>0</v>
      </c>
      <c r="N13" s="19">
        <f t="shared" ref="N13:N47" si="7">+O13</f>
        <v>23301</v>
      </c>
      <c r="O13" s="19">
        <f t="shared" ref="O13:O47" si="8">+P13+S13</f>
        <v>23301</v>
      </c>
      <c r="P13" s="19">
        <v>23255</v>
      </c>
      <c r="Q13" s="19">
        <f t="shared" ref="Q13:Q47" si="9">+P13-R13</f>
        <v>11497</v>
      </c>
      <c r="R13" s="19">
        <v>11758</v>
      </c>
      <c r="S13" s="19">
        <v>46</v>
      </c>
      <c r="T13" s="17"/>
      <c r="U13" s="17"/>
      <c r="V13" s="17"/>
      <c r="W13" s="17"/>
      <c r="X13" s="17"/>
      <c r="Y13" s="17"/>
    </row>
    <row r="14" spans="1:37" s="18" customFormat="1" ht="21.75" customHeight="1" x14ac:dyDescent="0.2">
      <c r="A14" s="24" t="s">
        <v>11</v>
      </c>
      <c r="B14" s="16">
        <f t="shared" si="4"/>
        <v>-39064</v>
      </c>
      <c r="C14" s="16">
        <f>+F14+I14+'MPI rząd 2 -IIP government 2'!C13+'MPI rząd 2 -IIP government 2'!N13</f>
        <v>1884</v>
      </c>
      <c r="D14" s="16">
        <f>+N14+'MPI rząd 2 -IIP government 2'!H13+'MPI rząd 2 -IIP government 2'!O13</f>
        <v>40948</v>
      </c>
      <c r="E14" s="16">
        <f t="shared" si="2"/>
        <v>188</v>
      </c>
      <c r="F14" s="16">
        <f t="shared" si="2"/>
        <v>188</v>
      </c>
      <c r="G14" s="16">
        <v>188</v>
      </c>
      <c r="H14" s="16">
        <f t="shared" si="3"/>
        <v>-24114</v>
      </c>
      <c r="I14" s="16">
        <f t="shared" si="5"/>
        <v>368</v>
      </c>
      <c r="J14" s="16">
        <v>0</v>
      </c>
      <c r="K14" s="16">
        <f t="shared" si="6"/>
        <v>368</v>
      </c>
      <c r="L14" s="16">
        <v>368</v>
      </c>
      <c r="M14" s="16">
        <v>0</v>
      </c>
      <c r="N14" s="16">
        <f t="shared" si="7"/>
        <v>24482</v>
      </c>
      <c r="O14" s="16">
        <f t="shared" si="8"/>
        <v>24482</v>
      </c>
      <c r="P14" s="16">
        <v>24304</v>
      </c>
      <c r="Q14" s="16">
        <f t="shared" si="9"/>
        <v>12624</v>
      </c>
      <c r="R14" s="16">
        <v>11680</v>
      </c>
      <c r="S14" s="16">
        <v>178</v>
      </c>
      <c r="T14" s="17"/>
      <c r="U14" s="17"/>
      <c r="V14" s="17"/>
      <c r="W14" s="17"/>
      <c r="X14" s="17"/>
      <c r="Y14" s="17"/>
    </row>
    <row r="15" spans="1:37" s="18" customFormat="1" ht="21.75" customHeight="1" x14ac:dyDescent="0.2">
      <c r="A15" s="25" t="s">
        <v>12</v>
      </c>
      <c r="B15" s="26">
        <f t="shared" si="4"/>
        <v>-40605</v>
      </c>
      <c r="C15" s="26">
        <f>+F15+I15+'MPI rząd 2 -IIP government 2'!C14+'MPI rząd 2 -IIP government 2'!N14</f>
        <v>1759</v>
      </c>
      <c r="D15" s="26">
        <f>+N15+'MPI rząd 2 -IIP government 2'!H14+'MPI rząd 2 -IIP government 2'!O14</f>
        <v>42364</v>
      </c>
      <c r="E15" s="26">
        <f t="shared" si="2"/>
        <v>180</v>
      </c>
      <c r="F15" s="26">
        <f t="shared" si="2"/>
        <v>180</v>
      </c>
      <c r="G15" s="26">
        <v>180</v>
      </c>
      <c r="H15" s="26">
        <f t="shared" si="3"/>
        <v>-26277</v>
      </c>
      <c r="I15" s="26">
        <f t="shared" si="5"/>
        <v>341</v>
      </c>
      <c r="J15" s="26">
        <v>0</v>
      </c>
      <c r="K15" s="26">
        <f t="shared" si="6"/>
        <v>341</v>
      </c>
      <c r="L15" s="26">
        <v>341</v>
      </c>
      <c r="M15" s="26">
        <v>0</v>
      </c>
      <c r="N15" s="26">
        <f t="shared" si="7"/>
        <v>26618</v>
      </c>
      <c r="O15" s="26">
        <f t="shared" si="8"/>
        <v>26618</v>
      </c>
      <c r="P15" s="26">
        <v>26552</v>
      </c>
      <c r="Q15" s="26">
        <f t="shared" si="9"/>
        <v>15249</v>
      </c>
      <c r="R15" s="26">
        <v>11303</v>
      </c>
      <c r="S15" s="26">
        <v>66</v>
      </c>
      <c r="T15" s="17"/>
      <c r="U15" s="17"/>
      <c r="V15" s="17"/>
      <c r="W15" s="17"/>
      <c r="X15" s="17"/>
      <c r="Y15" s="17"/>
    </row>
    <row r="16" spans="1:37" s="18" customFormat="1" ht="21.75" customHeight="1" x14ac:dyDescent="0.2">
      <c r="A16" s="24" t="s">
        <v>13</v>
      </c>
      <c r="B16" s="16">
        <f t="shared" si="4"/>
        <v>-41600</v>
      </c>
      <c r="C16" s="16">
        <f>+F16+I16+'MPI rząd 2 -IIP government 2'!C15+'MPI rząd 2 -IIP government 2'!N15</f>
        <v>1858</v>
      </c>
      <c r="D16" s="16">
        <f>+N16+'MPI rząd 2 -IIP government 2'!H15+'MPI rząd 2 -IIP government 2'!O15</f>
        <v>43458</v>
      </c>
      <c r="E16" s="16">
        <f t="shared" si="2"/>
        <v>185</v>
      </c>
      <c r="F16" s="16">
        <f t="shared" si="2"/>
        <v>185</v>
      </c>
      <c r="G16" s="16">
        <v>185</v>
      </c>
      <c r="H16" s="16">
        <f t="shared" si="3"/>
        <v>-30558</v>
      </c>
      <c r="I16" s="16">
        <f t="shared" si="5"/>
        <v>370</v>
      </c>
      <c r="J16" s="16">
        <v>0</v>
      </c>
      <c r="K16" s="16">
        <f t="shared" si="6"/>
        <v>370</v>
      </c>
      <c r="L16" s="16">
        <v>370</v>
      </c>
      <c r="M16" s="16">
        <v>0</v>
      </c>
      <c r="N16" s="16">
        <f t="shared" si="7"/>
        <v>30928</v>
      </c>
      <c r="O16" s="16">
        <f t="shared" si="8"/>
        <v>30928</v>
      </c>
      <c r="P16" s="16">
        <v>30810</v>
      </c>
      <c r="Q16" s="16">
        <f t="shared" si="9"/>
        <v>15957</v>
      </c>
      <c r="R16" s="16">
        <v>14853</v>
      </c>
      <c r="S16" s="16">
        <v>118</v>
      </c>
      <c r="T16" s="17"/>
      <c r="U16" s="17"/>
      <c r="V16" s="17"/>
      <c r="W16" s="17"/>
      <c r="X16" s="17"/>
      <c r="Y16" s="17"/>
    </row>
    <row r="17" spans="1:25" s="18" customFormat="1" ht="21.75" customHeight="1" x14ac:dyDescent="0.2">
      <c r="A17" s="25" t="s">
        <v>14</v>
      </c>
      <c r="B17" s="19">
        <f t="shared" si="4"/>
        <v>-46871</v>
      </c>
      <c r="C17" s="19">
        <f>+F17+I17+'MPI rząd 2 -IIP government 2'!C16+'MPI rząd 2 -IIP government 2'!N16</f>
        <v>2053</v>
      </c>
      <c r="D17" s="19">
        <f>+N17+'MPI rząd 2 -IIP government 2'!H16+'MPI rząd 2 -IIP government 2'!O16</f>
        <v>48924</v>
      </c>
      <c r="E17" s="19">
        <f t="shared" si="2"/>
        <v>193</v>
      </c>
      <c r="F17" s="19">
        <f t="shared" si="2"/>
        <v>193</v>
      </c>
      <c r="G17" s="19">
        <v>193</v>
      </c>
      <c r="H17" s="19">
        <f t="shared" si="3"/>
        <v>-36621</v>
      </c>
      <c r="I17" s="19">
        <f t="shared" si="5"/>
        <v>454</v>
      </c>
      <c r="J17" s="19">
        <v>0</v>
      </c>
      <c r="K17" s="19">
        <f t="shared" si="6"/>
        <v>454</v>
      </c>
      <c r="L17" s="19">
        <v>454</v>
      </c>
      <c r="M17" s="19">
        <v>0</v>
      </c>
      <c r="N17" s="19">
        <f t="shared" si="7"/>
        <v>37075</v>
      </c>
      <c r="O17" s="19">
        <f t="shared" si="8"/>
        <v>37075</v>
      </c>
      <c r="P17" s="19">
        <v>36940</v>
      </c>
      <c r="Q17" s="19">
        <f t="shared" si="9"/>
        <v>18203</v>
      </c>
      <c r="R17" s="19">
        <v>18737</v>
      </c>
      <c r="S17" s="19">
        <v>135</v>
      </c>
      <c r="T17" s="17"/>
      <c r="U17" s="17"/>
      <c r="V17" s="17"/>
      <c r="W17" s="17"/>
      <c r="X17" s="17"/>
      <c r="Y17" s="17"/>
    </row>
    <row r="18" spans="1:25" s="21" customFormat="1" ht="21.75" customHeight="1" x14ac:dyDescent="0.2">
      <c r="A18" s="24" t="s">
        <v>15</v>
      </c>
      <c r="B18" s="16">
        <f t="shared" si="4"/>
        <v>-47009</v>
      </c>
      <c r="C18" s="16">
        <f>+F18+I18+'MPI rząd 2 -IIP government 2'!C17+'MPI rząd 2 -IIP government 2'!N17</f>
        <v>2133</v>
      </c>
      <c r="D18" s="16">
        <f>+N18+'MPI rząd 2 -IIP government 2'!H17+'MPI rząd 2 -IIP government 2'!O17</f>
        <v>49142</v>
      </c>
      <c r="E18" s="16">
        <f t="shared" si="2"/>
        <v>194</v>
      </c>
      <c r="F18" s="16">
        <f t="shared" si="2"/>
        <v>194</v>
      </c>
      <c r="G18" s="16">
        <v>194</v>
      </c>
      <c r="H18" s="16">
        <f t="shared" si="3"/>
        <v>-37780</v>
      </c>
      <c r="I18" s="16">
        <f t="shared" si="5"/>
        <v>431</v>
      </c>
      <c r="J18" s="16">
        <v>0</v>
      </c>
      <c r="K18" s="16">
        <f t="shared" si="6"/>
        <v>431</v>
      </c>
      <c r="L18" s="16">
        <v>431</v>
      </c>
      <c r="M18" s="16">
        <v>0</v>
      </c>
      <c r="N18" s="16">
        <f t="shared" si="7"/>
        <v>38211</v>
      </c>
      <c r="O18" s="16">
        <f t="shared" si="8"/>
        <v>38211</v>
      </c>
      <c r="P18" s="16">
        <v>38136</v>
      </c>
      <c r="Q18" s="16">
        <f t="shared" si="9"/>
        <v>18725</v>
      </c>
      <c r="R18" s="16">
        <v>19411</v>
      </c>
      <c r="S18" s="16">
        <v>75</v>
      </c>
      <c r="T18" s="20"/>
      <c r="U18" s="20"/>
      <c r="V18" s="20"/>
      <c r="W18" s="20"/>
      <c r="X18" s="20"/>
      <c r="Y18" s="20"/>
    </row>
    <row r="19" spans="1:25" s="18" customFormat="1" ht="21.75" customHeight="1" x14ac:dyDescent="0.2">
      <c r="A19" s="25" t="s">
        <v>16</v>
      </c>
      <c r="B19" s="26">
        <f t="shared" si="4"/>
        <v>-47482</v>
      </c>
      <c r="C19" s="26">
        <f>+F19+I19+'MPI rząd 2 -IIP government 2'!C18+'MPI rząd 2 -IIP government 2'!N18</f>
        <v>2186</v>
      </c>
      <c r="D19" s="26">
        <f>+N19+'MPI rząd 2 -IIP government 2'!H18+'MPI rząd 2 -IIP government 2'!O18</f>
        <v>49668</v>
      </c>
      <c r="E19" s="26">
        <f t="shared" si="2"/>
        <v>197</v>
      </c>
      <c r="F19" s="26">
        <f t="shared" si="2"/>
        <v>197</v>
      </c>
      <c r="G19" s="26">
        <v>197</v>
      </c>
      <c r="H19" s="26">
        <f t="shared" si="3"/>
        <v>-38033</v>
      </c>
      <c r="I19" s="26">
        <f t="shared" si="5"/>
        <v>448</v>
      </c>
      <c r="J19" s="26">
        <v>0</v>
      </c>
      <c r="K19" s="26">
        <f t="shared" si="6"/>
        <v>448</v>
      </c>
      <c r="L19" s="26">
        <v>448</v>
      </c>
      <c r="M19" s="26">
        <v>0</v>
      </c>
      <c r="N19" s="26">
        <f t="shared" si="7"/>
        <v>38481</v>
      </c>
      <c r="O19" s="26">
        <f t="shared" si="8"/>
        <v>38481</v>
      </c>
      <c r="P19" s="26">
        <v>38410</v>
      </c>
      <c r="Q19" s="26">
        <f t="shared" si="9"/>
        <v>17826</v>
      </c>
      <c r="R19" s="26">
        <v>20584</v>
      </c>
      <c r="S19" s="26">
        <v>71</v>
      </c>
      <c r="T19" s="17"/>
      <c r="U19" s="17"/>
      <c r="V19" s="17"/>
      <c r="W19" s="17"/>
      <c r="X19" s="17"/>
      <c r="Y19" s="17"/>
    </row>
    <row r="20" spans="1:25" s="18" customFormat="1" ht="21.75" customHeight="1" x14ac:dyDescent="0.2">
      <c r="A20" s="24" t="s">
        <v>17</v>
      </c>
      <c r="B20" s="16">
        <f t="shared" si="4"/>
        <v>-49987</v>
      </c>
      <c r="C20" s="16">
        <f>+F20+I20+'MPI rząd 2 -IIP government 2'!C19+'MPI rząd 2 -IIP government 2'!N19</f>
        <v>2102</v>
      </c>
      <c r="D20" s="16">
        <f>+N20+'MPI rząd 2 -IIP government 2'!H19+'MPI rząd 2 -IIP government 2'!O19</f>
        <v>52089</v>
      </c>
      <c r="E20" s="16">
        <f t="shared" si="2"/>
        <v>194</v>
      </c>
      <c r="F20" s="16">
        <f t="shared" si="2"/>
        <v>194</v>
      </c>
      <c r="G20" s="16">
        <v>194</v>
      </c>
      <c r="H20" s="16">
        <f t="shared" si="3"/>
        <v>-41323</v>
      </c>
      <c r="I20" s="16">
        <f t="shared" si="5"/>
        <v>400</v>
      </c>
      <c r="J20" s="16">
        <v>0</v>
      </c>
      <c r="K20" s="16">
        <f t="shared" si="6"/>
        <v>400</v>
      </c>
      <c r="L20" s="16">
        <v>400</v>
      </c>
      <c r="M20" s="16">
        <v>0</v>
      </c>
      <c r="N20" s="16">
        <f t="shared" si="7"/>
        <v>41723</v>
      </c>
      <c r="O20" s="16">
        <f t="shared" si="8"/>
        <v>41723</v>
      </c>
      <c r="P20" s="16">
        <v>41704</v>
      </c>
      <c r="Q20" s="16">
        <f t="shared" si="9"/>
        <v>18645</v>
      </c>
      <c r="R20" s="16">
        <v>23059</v>
      </c>
      <c r="S20" s="16">
        <v>19</v>
      </c>
      <c r="T20" s="17"/>
      <c r="U20" s="17"/>
      <c r="V20" s="17"/>
      <c r="W20" s="17"/>
      <c r="X20" s="17"/>
      <c r="Y20" s="17"/>
    </row>
    <row r="21" spans="1:25" s="18" customFormat="1" ht="21.75" customHeight="1" x14ac:dyDescent="0.2">
      <c r="A21" s="25" t="s">
        <v>18</v>
      </c>
      <c r="B21" s="19">
        <f t="shared" si="4"/>
        <v>-48590</v>
      </c>
      <c r="C21" s="19">
        <f>+F21+I21+'MPI rząd 2 -IIP government 2'!C20+'MPI rząd 2 -IIP government 2'!N20</f>
        <v>2017</v>
      </c>
      <c r="D21" s="19">
        <f>+N21+'MPI rząd 2 -IIP government 2'!H20+'MPI rząd 2 -IIP government 2'!O20</f>
        <v>50607</v>
      </c>
      <c r="E21" s="19">
        <f t="shared" si="2"/>
        <v>189</v>
      </c>
      <c r="F21" s="19">
        <f t="shared" si="2"/>
        <v>189</v>
      </c>
      <c r="G21" s="19">
        <v>189</v>
      </c>
      <c r="H21" s="19">
        <f t="shared" si="3"/>
        <v>-39731</v>
      </c>
      <c r="I21" s="19">
        <f t="shared" si="5"/>
        <v>380</v>
      </c>
      <c r="J21" s="19">
        <v>0</v>
      </c>
      <c r="K21" s="19">
        <f t="shared" si="6"/>
        <v>380</v>
      </c>
      <c r="L21" s="19">
        <v>380</v>
      </c>
      <c r="M21" s="19">
        <v>0</v>
      </c>
      <c r="N21" s="19">
        <f t="shared" si="7"/>
        <v>40111</v>
      </c>
      <c r="O21" s="19">
        <f t="shared" si="8"/>
        <v>40111</v>
      </c>
      <c r="P21" s="19">
        <v>40096</v>
      </c>
      <c r="Q21" s="19">
        <f t="shared" si="9"/>
        <v>17255</v>
      </c>
      <c r="R21" s="19">
        <v>22841</v>
      </c>
      <c r="S21" s="19">
        <v>15</v>
      </c>
      <c r="T21" s="17"/>
      <c r="U21" s="17"/>
      <c r="V21" s="17"/>
      <c r="W21" s="17"/>
      <c r="X21" s="17"/>
      <c r="Y21" s="17"/>
    </row>
    <row r="22" spans="1:25" s="18" customFormat="1" ht="21.75" customHeight="1" x14ac:dyDescent="0.2">
      <c r="A22" s="24" t="s">
        <v>19</v>
      </c>
      <c r="B22" s="16">
        <f t="shared" si="4"/>
        <v>-48842</v>
      </c>
      <c r="C22" s="16">
        <f>+F22+I22+'MPI rząd 2 -IIP government 2'!C21+'MPI rząd 2 -IIP government 2'!N21</f>
        <v>2076</v>
      </c>
      <c r="D22" s="16">
        <f>+N22+'MPI rząd 2 -IIP government 2'!H21+'MPI rząd 2 -IIP government 2'!O21</f>
        <v>50918</v>
      </c>
      <c r="E22" s="16">
        <f t="shared" si="2"/>
        <v>189</v>
      </c>
      <c r="F22" s="16">
        <f t="shared" si="2"/>
        <v>189</v>
      </c>
      <c r="G22" s="16">
        <v>189</v>
      </c>
      <c r="H22" s="16">
        <f t="shared" si="3"/>
        <v>-40030</v>
      </c>
      <c r="I22" s="16">
        <f t="shared" si="5"/>
        <v>416</v>
      </c>
      <c r="J22" s="16">
        <v>0</v>
      </c>
      <c r="K22" s="16">
        <f t="shared" si="6"/>
        <v>416</v>
      </c>
      <c r="L22" s="16">
        <v>416</v>
      </c>
      <c r="M22" s="16">
        <v>0</v>
      </c>
      <c r="N22" s="16">
        <f t="shared" si="7"/>
        <v>40446</v>
      </c>
      <c r="O22" s="16">
        <f t="shared" si="8"/>
        <v>40446</v>
      </c>
      <c r="P22" s="16">
        <v>40436</v>
      </c>
      <c r="Q22" s="16">
        <f t="shared" si="9"/>
        <v>18368</v>
      </c>
      <c r="R22" s="16">
        <v>22068</v>
      </c>
      <c r="S22" s="16">
        <v>10</v>
      </c>
      <c r="T22" s="17"/>
      <c r="U22" s="17"/>
      <c r="V22" s="17"/>
      <c r="W22" s="17"/>
      <c r="X22" s="17"/>
      <c r="Y22" s="17"/>
    </row>
    <row r="23" spans="1:25" s="18" customFormat="1" ht="21.75" customHeight="1" x14ac:dyDescent="0.2">
      <c r="A23" s="25" t="s">
        <v>20</v>
      </c>
      <c r="B23" s="26">
        <f t="shared" si="4"/>
        <v>-49763</v>
      </c>
      <c r="C23" s="26">
        <f>+F23+I23+'MPI rząd 2 -IIP government 2'!C22+'MPI rząd 2 -IIP government 2'!N22</f>
        <v>1824</v>
      </c>
      <c r="D23" s="26">
        <f>+N23+'MPI rząd 2 -IIP government 2'!H22+'MPI rząd 2 -IIP government 2'!O22</f>
        <v>51587</v>
      </c>
      <c r="E23" s="26">
        <f t="shared" si="2"/>
        <v>187</v>
      </c>
      <c r="F23" s="26">
        <f t="shared" si="2"/>
        <v>187</v>
      </c>
      <c r="G23" s="26">
        <v>187</v>
      </c>
      <c r="H23" s="26">
        <f t="shared" si="3"/>
        <v>-41410</v>
      </c>
      <c r="I23" s="26">
        <f t="shared" si="5"/>
        <v>202</v>
      </c>
      <c r="J23" s="26">
        <v>0</v>
      </c>
      <c r="K23" s="26">
        <f t="shared" si="6"/>
        <v>202</v>
      </c>
      <c r="L23" s="26">
        <v>202</v>
      </c>
      <c r="M23" s="26">
        <v>0</v>
      </c>
      <c r="N23" s="26">
        <f t="shared" si="7"/>
        <v>41612</v>
      </c>
      <c r="O23" s="26">
        <f t="shared" si="8"/>
        <v>41612</v>
      </c>
      <c r="P23" s="26">
        <v>41610</v>
      </c>
      <c r="Q23" s="26">
        <f t="shared" si="9"/>
        <v>19631</v>
      </c>
      <c r="R23" s="26">
        <v>21979</v>
      </c>
      <c r="S23" s="26">
        <v>2</v>
      </c>
      <c r="T23" s="17"/>
      <c r="U23" s="17"/>
      <c r="V23" s="17"/>
      <c r="W23" s="17"/>
      <c r="X23" s="17"/>
      <c r="Y23" s="17"/>
    </row>
    <row r="24" spans="1:25" s="21" customFormat="1" ht="21.75" customHeight="1" x14ac:dyDescent="0.2">
      <c r="A24" s="24" t="s">
        <v>21</v>
      </c>
      <c r="B24" s="16">
        <f t="shared" si="4"/>
        <v>-51704</v>
      </c>
      <c r="C24" s="16">
        <f>+F24+I24+'MPI rząd 2 -IIP government 2'!C23+'MPI rząd 2 -IIP government 2'!N23</f>
        <v>1821</v>
      </c>
      <c r="D24" s="16">
        <f>+N24+'MPI rząd 2 -IIP government 2'!H23+'MPI rząd 2 -IIP government 2'!O23</f>
        <v>53525</v>
      </c>
      <c r="E24" s="16">
        <f t="shared" si="2"/>
        <v>186</v>
      </c>
      <c r="F24" s="16">
        <f t="shared" si="2"/>
        <v>186</v>
      </c>
      <c r="G24" s="16">
        <v>186</v>
      </c>
      <c r="H24" s="16">
        <f t="shared" si="3"/>
        <v>-43554</v>
      </c>
      <c r="I24" s="16">
        <f t="shared" si="5"/>
        <v>203</v>
      </c>
      <c r="J24" s="16">
        <v>0</v>
      </c>
      <c r="K24" s="16">
        <f t="shared" si="6"/>
        <v>203</v>
      </c>
      <c r="L24" s="16">
        <v>203</v>
      </c>
      <c r="M24" s="16">
        <v>0</v>
      </c>
      <c r="N24" s="16">
        <f t="shared" si="7"/>
        <v>43757</v>
      </c>
      <c r="O24" s="16">
        <f t="shared" si="8"/>
        <v>43757</v>
      </c>
      <c r="P24" s="16">
        <v>43752</v>
      </c>
      <c r="Q24" s="16">
        <f t="shared" si="9"/>
        <v>20432</v>
      </c>
      <c r="R24" s="16">
        <v>23320</v>
      </c>
      <c r="S24" s="16">
        <v>5</v>
      </c>
      <c r="T24" s="20"/>
      <c r="U24" s="20"/>
      <c r="V24" s="20"/>
      <c r="W24" s="20"/>
      <c r="X24" s="20"/>
      <c r="Y24" s="20"/>
    </row>
    <row r="25" spans="1:25" s="18" customFormat="1" ht="21.75" customHeight="1" x14ac:dyDescent="0.2">
      <c r="A25" s="25" t="s">
        <v>22</v>
      </c>
      <c r="B25" s="19">
        <f t="shared" si="4"/>
        <v>-51384</v>
      </c>
      <c r="C25" s="19">
        <f>+F25+I25+'MPI rząd 2 -IIP government 2'!C24+'MPI rząd 2 -IIP government 2'!N24</f>
        <v>1872</v>
      </c>
      <c r="D25" s="19">
        <f>+N25+'MPI rząd 2 -IIP government 2'!H24+'MPI rząd 2 -IIP government 2'!O24</f>
        <v>53256</v>
      </c>
      <c r="E25" s="19">
        <f t="shared" si="2"/>
        <v>184</v>
      </c>
      <c r="F25" s="19">
        <f t="shared" si="2"/>
        <v>184</v>
      </c>
      <c r="G25" s="19">
        <v>184</v>
      </c>
      <c r="H25" s="19">
        <f t="shared" si="3"/>
        <v>-43754</v>
      </c>
      <c r="I25" s="19">
        <f t="shared" si="5"/>
        <v>194</v>
      </c>
      <c r="J25" s="19">
        <v>0</v>
      </c>
      <c r="K25" s="19">
        <f t="shared" si="6"/>
        <v>194</v>
      </c>
      <c r="L25" s="19">
        <v>194</v>
      </c>
      <c r="M25" s="19">
        <v>0</v>
      </c>
      <c r="N25" s="19">
        <f t="shared" si="7"/>
        <v>43948</v>
      </c>
      <c r="O25" s="19">
        <f t="shared" si="8"/>
        <v>43948</v>
      </c>
      <c r="P25" s="19">
        <v>43934</v>
      </c>
      <c r="Q25" s="19">
        <f t="shared" si="9"/>
        <v>19729</v>
      </c>
      <c r="R25" s="19">
        <v>24205</v>
      </c>
      <c r="S25" s="19">
        <v>14</v>
      </c>
      <c r="T25" s="17"/>
      <c r="U25" s="17"/>
      <c r="V25" s="17"/>
      <c r="W25" s="17"/>
      <c r="X25" s="17"/>
      <c r="Y25" s="17"/>
    </row>
    <row r="26" spans="1:25" s="18" customFormat="1" ht="21.75" customHeight="1" x14ac:dyDescent="0.2">
      <c r="A26" s="24" t="s">
        <v>23</v>
      </c>
      <c r="B26" s="16">
        <f t="shared" si="4"/>
        <v>-49797</v>
      </c>
      <c r="C26" s="16">
        <f>+F26+I26+'MPI rząd 2 -IIP government 2'!C25+'MPI rząd 2 -IIP government 2'!N25</f>
        <v>1837</v>
      </c>
      <c r="D26" s="16">
        <f>+N26+'MPI rząd 2 -IIP government 2'!H25+'MPI rząd 2 -IIP government 2'!O25</f>
        <v>51634</v>
      </c>
      <c r="E26" s="16">
        <f t="shared" si="2"/>
        <v>179</v>
      </c>
      <c r="F26" s="16">
        <f t="shared" si="2"/>
        <v>179</v>
      </c>
      <c r="G26" s="16">
        <v>179</v>
      </c>
      <c r="H26" s="16">
        <f t="shared" si="3"/>
        <v>-42087</v>
      </c>
      <c r="I26" s="16">
        <f t="shared" si="5"/>
        <v>174</v>
      </c>
      <c r="J26" s="16">
        <v>0</v>
      </c>
      <c r="K26" s="16">
        <f t="shared" si="6"/>
        <v>174</v>
      </c>
      <c r="L26" s="16">
        <v>174</v>
      </c>
      <c r="M26" s="16">
        <v>0</v>
      </c>
      <c r="N26" s="16">
        <f t="shared" si="7"/>
        <v>42261</v>
      </c>
      <c r="O26" s="16">
        <f t="shared" si="8"/>
        <v>42261</v>
      </c>
      <c r="P26" s="16">
        <v>42248</v>
      </c>
      <c r="Q26" s="16">
        <f t="shared" si="9"/>
        <v>18643</v>
      </c>
      <c r="R26" s="16">
        <v>23605</v>
      </c>
      <c r="S26" s="16">
        <v>13</v>
      </c>
      <c r="T26" s="17"/>
      <c r="U26" s="17"/>
      <c r="V26" s="17"/>
      <c r="W26" s="17"/>
      <c r="X26" s="17"/>
      <c r="Y26" s="17"/>
    </row>
    <row r="27" spans="1:25" s="18" customFormat="1" ht="21.75" customHeight="1" x14ac:dyDescent="0.2">
      <c r="A27" s="25" t="s">
        <v>0</v>
      </c>
      <c r="B27" s="26">
        <f t="shared" si="4"/>
        <v>-51407</v>
      </c>
      <c r="C27" s="26">
        <f>+F27+I27+'MPI rząd 2 -IIP government 2'!C26+'MPI rząd 2 -IIP government 2'!N26</f>
        <v>1936</v>
      </c>
      <c r="D27" s="26">
        <f>+N27+'MPI rząd 2 -IIP government 2'!H26+'MPI rząd 2 -IIP government 2'!O26</f>
        <v>53343</v>
      </c>
      <c r="E27" s="26">
        <f t="shared" si="2"/>
        <v>177</v>
      </c>
      <c r="F27" s="26">
        <f t="shared" si="2"/>
        <v>177</v>
      </c>
      <c r="G27" s="26">
        <v>177</v>
      </c>
      <c r="H27" s="26">
        <f t="shared" si="3"/>
        <v>-44268</v>
      </c>
      <c r="I27" s="26">
        <f t="shared" si="5"/>
        <v>182</v>
      </c>
      <c r="J27" s="26">
        <v>0</v>
      </c>
      <c r="K27" s="26">
        <f t="shared" si="6"/>
        <v>182</v>
      </c>
      <c r="L27" s="26">
        <v>182</v>
      </c>
      <c r="M27" s="26">
        <v>0</v>
      </c>
      <c r="N27" s="26">
        <f t="shared" si="7"/>
        <v>44450</v>
      </c>
      <c r="O27" s="26">
        <f t="shared" si="8"/>
        <v>44450</v>
      </c>
      <c r="P27" s="26">
        <v>44446</v>
      </c>
      <c r="Q27" s="26">
        <f t="shared" si="9"/>
        <v>20422</v>
      </c>
      <c r="R27" s="26">
        <v>24024</v>
      </c>
      <c r="S27" s="26">
        <v>4</v>
      </c>
      <c r="T27" s="17"/>
      <c r="U27" s="17"/>
      <c r="V27" s="17"/>
      <c r="W27" s="17"/>
      <c r="X27" s="17"/>
      <c r="Y27" s="17"/>
    </row>
    <row r="28" spans="1:25" s="18" customFormat="1" ht="21.75" customHeight="1" x14ac:dyDescent="0.2">
      <c r="A28" s="24" t="s">
        <v>1</v>
      </c>
      <c r="B28" s="16">
        <f t="shared" si="4"/>
        <v>-49428</v>
      </c>
      <c r="C28" s="16">
        <f>+F28+I28+'MPI rząd 2 -IIP government 2'!C27+'MPI rząd 2 -IIP government 2'!N27</f>
        <v>1933</v>
      </c>
      <c r="D28" s="16">
        <f>+N28+'MPI rząd 2 -IIP government 2'!H27+'MPI rząd 2 -IIP government 2'!O27</f>
        <v>51361</v>
      </c>
      <c r="E28" s="16">
        <f t="shared" si="2"/>
        <v>170</v>
      </c>
      <c r="F28" s="16">
        <f t="shared" si="2"/>
        <v>170</v>
      </c>
      <c r="G28" s="16">
        <v>170</v>
      </c>
      <c r="H28" s="16">
        <f t="shared" si="3"/>
        <v>-42729</v>
      </c>
      <c r="I28" s="16">
        <f t="shared" si="5"/>
        <v>173</v>
      </c>
      <c r="J28" s="16">
        <v>0</v>
      </c>
      <c r="K28" s="16">
        <f t="shared" si="6"/>
        <v>173</v>
      </c>
      <c r="L28" s="16">
        <v>173</v>
      </c>
      <c r="M28" s="16">
        <v>0</v>
      </c>
      <c r="N28" s="16">
        <f t="shared" si="7"/>
        <v>42902</v>
      </c>
      <c r="O28" s="16">
        <f t="shared" si="8"/>
        <v>42902</v>
      </c>
      <c r="P28" s="16">
        <v>42899</v>
      </c>
      <c r="Q28" s="16">
        <f t="shared" si="9"/>
        <v>19083</v>
      </c>
      <c r="R28" s="16">
        <v>23816</v>
      </c>
      <c r="S28" s="16">
        <v>3</v>
      </c>
      <c r="T28" s="17"/>
      <c r="U28" s="17"/>
      <c r="V28" s="17"/>
      <c r="W28" s="17"/>
      <c r="X28" s="17"/>
      <c r="Y28" s="17"/>
    </row>
    <row r="29" spans="1:25" s="18" customFormat="1" ht="21.75" customHeight="1" x14ac:dyDescent="0.2">
      <c r="A29" s="25" t="s">
        <v>24</v>
      </c>
      <c r="B29" s="19">
        <f t="shared" si="4"/>
        <v>-51365</v>
      </c>
      <c r="C29" s="19">
        <f>+F29+I29+'MPI rząd 2 -IIP government 2'!C28+'MPI rząd 2 -IIP government 2'!N28</f>
        <v>1913</v>
      </c>
      <c r="D29" s="19">
        <f>+N29+'MPI rząd 2 -IIP government 2'!H28+'MPI rząd 2 -IIP government 2'!O28</f>
        <v>53278</v>
      </c>
      <c r="E29" s="19">
        <f t="shared" si="2"/>
        <v>170</v>
      </c>
      <c r="F29" s="19">
        <f t="shared" si="2"/>
        <v>170</v>
      </c>
      <c r="G29" s="19">
        <v>170</v>
      </c>
      <c r="H29" s="19">
        <f t="shared" si="3"/>
        <v>-44726</v>
      </c>
      <c r="I29" s="19">
        <f t="shared" si="5"/>
        <v>120</v>
      </c>
      <c r="J29" s="19">
        <v>0</v>
      </c>
      <c r="K29" s="19">
        <f t="shared" si="6"/>
        <v>120</v>
      </c>
      <c r="L29" s="19">
        <v>120</v>
      </c>
      <c r="M29" s="19">
        <v>0</v>
      </c>
      <c r="N29" s="19">
        <f t="shared" si="7"/>
        <v>44846</v>
      </c>
      <c r="O29" s="19">
        <f t="shared" si="8"/>
        <v>44846</v>
      </c>
      <c r="P29" s="19">
        <v>44441</v>
      </c>
      <c r="Q29" s="19">
        <f t="shared" si="9"/>
        <v>18432</v>
      </c>
      <c r="R29" s="19">
        <v>26009</v>
      </c>
      <c r="S29" s="19">
        <v>405</v>
      </c>
      <c r="T29" s="17"/>
      <c r="U29" s="17"/>
      <c r="V29" s="17"/>
      <c r="W29" s="17"/>
      <c r="X29" s="17"/>
      <c r="Y29" s="17"/>
    </row>
    <row r="30" spans="1:25" s="18" customFormat="1" ht="21.75" customHeight="1" x14ac:dyDescent="0.2">
      <c r="A30" s="24" t="s">
        <v>25</v>
      </c>
      <c r="B30" s="16">
        <f t="shared" si="4"/>
        <v>-50171</v>
      </c>
      <c r="C30" s="16">
        <f>+F30+I30+'MPI rząd 2 -IIP government 2'!C29+'MPI rząd 2 -IIP government 2'!N29</f>
        <v>1964</v>
      </c>
      <c r="D30" s="16">
        <f>+N30+'MPI rząd 2 -IIP government 2'!H29+'MPI rząd 2 -IIP government 2'!O29</f>
        <v>52135</v>
      </c>
      <c r="E30" s="16">
        <f t="shared" si="2"/>
        <v>178</v>
      </c>
      <c r="F30" s="16">
        <f t="shared" si="2"/>
        <v>178</v>
      </c>
      <c r="G30" s="16">
        <v>178</v>
      </c>
      <c r="H30" s="16">
        <f t="shared" si="3"/>
        <v>-44233</v>
      </c>
      <c r="I30" s="16">
        <f t="shared" si="5"/>
        <v>148</v>
      </c>
      <c r="J30" s="16">
        <v>0</v>
      </c>
      <c r="K30" s="16">
        <f t="shared" si="6"/>
        <v>148</v>
      </c>
      <c r="L30" s="16">
        <v>148</v>
      </c>
      <c r="M30" s="16">
        <v>0</v>
      </c>
      <c r="N30" s="16">
        <f t="shared" si="7"/>
        <v>44381</v>
      </c>
      <c r="O30" s="16">
        <f t="shared" si="8"/>
        <v>44381</v>
      </c>
      <c r="P30" s="16">
        <v>43951</v>
      </c>
      <c r="Q30" s="16">
        <f t="shared" si="9"/>
        <v>17605</v>
      </c>
      <c r="R30" s="16">
        <v>26346</v>
      </c>
      <c r="S30" s="16">
        <v>430</v>
      </c>
      <c r="T30" s="17"/>
      <c r="U30" s="17"/>
      <c r="V30" s="17"/>
      <c r="W30" s="17"/>
      <c r="X30" s="17"/>
      <c r="Y30" s="17"/>
    </row>
    <row r="31" spans="1:25" s="18" customFormat="1" ht="21.75" customHeight="1" x14ac:dyDescent="0.2">
      <c r="A31" s="25" t="s">
        <v>26</v>
      </c>
      <c r="B31" s="26">
        <f t="shared" si="4"/>
        <v>-45666</v>
      </c>
      <c r="C31" s="26">
        <f>+F31+I31+'MPI rząd 2 -IIP government 2'!C30+'MPI rząd 2 -IIP government 2'!N30</f>
        <v>1868</v>
      </c>
      <c r="D31" s="26">
        <f>+N31+'MPI rząd 2 -IIP government 2'!H30+'MPI rząd 2 -IIP government 2'!O30</f>
        <v>47534</v>
      </c>
      <c r="E31" s="26">
        <f t="shared" si="2"/>
        <v>184</v>
      </c>
      <c r="F31" s="26">
        <f t="shared" si="2"/>
        <v>184</v>
      </c>
      <c r="G31" s="26">
        <v>184</v>
      </c>
      <c r="H31" s="26">
        <f t="shared" si="3"/>
        <v>-39544</v>
      </c>
      <c r="I31" s="26">
        <f t="shared" si="5"/>
        <v>152</v>
      </c>
      <c r="J31" s="26">
        <v>0</v>
      </c>
      <c r="K31" s="26">
        <f t="shared" si="6"/>
        <v>152</v>
      </c>
      <c r="L31" s="26">
        <v>152</v>
      </c>
      <c r="M31" s="26">
        <v>0</v>
      </c>
      <c r="N31" s="26">
        <f t="shared" si="7"/>
        <v>39696</v>
      </c>
      <c r="O31" s="26">
        <f t="shared" si="8"/>
        <v>39696</v>
      </c>
      <c r="P31" s="26">
        <v>39547</v>
      </c>
      <c r="Q31" s="26">
        <f t="shared" si="9"/>
        <v>12806</v>
      </c>
      <c r="R31" s="26">
        <v>26741</v>
      </c>
      <c r="S31" s="26">
        <v>149</v>
      </c>
      <c r="T31" s="17"/>
      <c r="U31" s="17"/>
      <c r="V31" s="17"/>
      <c r="W31" s="17"/>
      <c r="X31" s="17"/>
      <c r="Y31" s="17"/>
    </row>
    <row r="32" spans="1:25" s="18" customFormat="1" ht="21.75" customHeight="1" x14ac:dyDescent="0.2">
      <c r="A32" s="24" t="s">
        <v>79</v>
      </c>
      <c r="B32" s="16">
        <f t="shared" si="4"/>
        <v>-45308</v>
      </c>
      <c r="C32" s="16">
        <f>+F32+I32+'MPI rząd 2 -IIP government 2'!C31+'MPI rząd 2 -IIP government 2'!N31</f>
        <v>1944</v>
      </c>
      <c r="D32" s="16">
        <f>+N32+'MPI rząd 2 -IIP government 2'!H31+'MPI rząd 2 -IIP government 2'!O31</f>
        <v>47252</v>
      </c>
      <c r="E32" s="16">
        <f t="shared" ref="E32:F47" si="10">+F32</f>
        <v>190</v>
      </c>
      <c r="F32" s="16">
        <f t="shared" si="10"/>
        <v>190</v>
      </c>
      <c r="G32" s="16">
        <v>190</v>
      </c>
      <c r="H32" s="16">
        <f t="shared" si="3"/>
        <v>-39074</v>
      </c>
      <c r="I32" s="16">
        <f t="shared" si="5"/>
        <v>152</v>
      </c>
      <c r="J32" s="16">
        <v>0</v>
      </c>
      <c r="K32" s="16">
        <f t="shared" si="6"/>
        <v>152</v>
      </c>
      <c r="L32" s="16">
        <v>152</v>
      </c>
      <c r="M32" s="16">
        <v>0</v>
      </c>
      <c r="N32" s="16">
        <f t="shared" si="7"/>
        <v>39226</v>
      </c>
      <c r="O32" s="16">
        <f t="shared" si="8"/>
        <v>39226</v>
      </c>
      <c r="P32" s="16">
        <v>38621</v>
      </c>
      <c r="Q32" s="16">
        <f t="shared" si="9"/>
        <v>11458</v>
      </c>
      <c r="R32" s="16">
        <v>27163</v>
      </c>
      <c r="S32" s="16">
        <v>605</v>
      </c>
      <c r="T32" s="17"/>
      <c r="U32" s="17"/>
      <c r="V32" s="17"/>
      <c r="W32" s="17"/>
      <c r="X32" s="17"/>
      <c r="Y32" s="17"/>
    </row>
    <row r="33" spans="1:25" s="18" customFormat="1" ht="21.75" customHeight="1" x14ac:dyDescent="0.2">
      <c r="A33" s="25" t="s">
        <v>80</v>
      </c>
      <c r="B33" s="19">
        <f t="shared" si="4"/>
        <v>-47316</v>
      </c>
      <c r="C33" s="19">
        <f>+F33+I33+'MPI rząd 2 -IIP government 2'!C32+'MPI rząd 2 -IIP government 2'!N32</f>
        <v>1890</v>
      </c>
      <c r="D33" s="19">
        <f>+N33+'MPI rząd 2 -IIP government 2'!H32+'MPI rząd 2 -IIP government 2'!O32</f>
        <v>49206</v>
      </c>
      <c r="E33" s="19">
        <f t="shared" si="10"/>
        <v>184</v>
      </c>
      <c r="F33" s="19">
        <f t="shared" si="10"/>
        <v>184</v>
      </c>
      <c r="G33" s="19">
        <v>184</v>
      </c>
      <c r="H33" s="19">
        <f t="shared" si="3"/>
        <v>-41061</v>
      </c>
      <c r="I33" s="19">
        <f t="shared" si="5"/>
        <v>129</v>
      </c>
      <c r="J33" s="19">
        <v>0</v>
      </c>
      <c r="K33" s="19">
        <f t="shared" si="6"/>
        <v>129</v>
      </c>
      <c r="L33" s="19">
        <v>129</v>
      </c>
      <c r="M33" s="19">
        <v>0</v>
      </c>
      <c r="N33" s="19">
        <f t="shared" si="7"/>
        <v>41190</v>
      </c>
      <c r="O33" s="19">
        <f t="shared" si="8"/>
        <v>41190</v>
      </c>
      <c r="P33" s="19">
        <v>40077</v>
      </c>
      <c r="Q33" s="19">
        <f t="shared" si="9"/>
        <v>13649</v>
      </c>
      <c r="R33" s="19">
        <v>26428</v>
      </c>
      <c r="S33" s="19">
        <v>1113</v>
      </c>
      <c r="T33" s="17"/>
      <c r="U33" s="17"/>
      <c r="V33" s="17"/>
      <c r="W33" s="17"/>
      <c r="X33" s="17"/>
      <c r="Y33" s="17"/>
    </row>
    <row r="34" spans="1:25" s="18" customFormat="1" ht="21.75" customHeight="1" x14ac:dyDescent="0.2">
      <c r="A34" s="24" t="s">
        <v>81</v>
      </c>
      <c r="B34" s="16">
        <f t="shared" si="4"/>
        <v>-54492</v>
      </c>
      <c r="C34" s="16">
        <f>+F34+I34+'MPI rząd 2 -IIP government 2'!C33+'MPI rząd 2 -IIP government 2'!N33</f>
        <v>1912</v>
      </c>
      <c r="D34" s="16">
        <f>+N34+'MPI rząd 2 -IIP government 2'!H33+'MPI rząd 2 -IIP government 2'!O33</f>
        <v>56404</v>
      </c>
      <c r="E34" s="16">
        <f t="shared" si="10"/>
        <v>180</v>
      </c>
      <c r="F34" s="16">
        <f t="shared" si="10"/>
        <v>180</v>
      </c>
      <c r="G34" s="16">
        <v>180</v>
      </c>
      <c r="H34" s="16">
        <f t="shared" si="3"/>
        <v>-46650</v>
      </c>
      <c r="I34" s="16">
        <f t="shared" si="5"/>
        <v>131</v>
      </c>
      <c r="J34" s="16">
        <v>0</v>
      </c>
      <c r="K34" s="16">
        <f t="shared" si="6"/>
        <v>131</v>
      </c>
      <c r="L34" s="16">
        <v>131</v>
      </c>
      <c r="M34" s="16">
        <v>0</v>
      </c>
      <c r="N34" s="16">
        <f t="shared" si="7"/>
        <v>46781</v>
      </c>
      <c r="O34" s="16">
        <f t="shared" si="8"/>
        <v>46781</v>
      </c>
      <c r="P34" s="16">
        <v>46271</v>
      </c>
      <c r="Q34" s="16">
        <f t="shared" si="9"/>
        <v>16770</v>
      </c>
      <c r="R34" s="16">
        <v>29501</v>
      </c>
      <c r="S34" s="16">
        <v>510</v>
      </c>
      <c r="T34" s="17"/>
      <c r="U34" s="17"/>
      <c r="V34" s="17"/>
      <c r="W34" s="17"/>
      <c r="X34" s="17"/>
      <c r="Y34" s="17"/>
    </row>
    <row r="35" spans="1:25" s="18" customFormat="1" ht="21.75" customHeight="1" x14ac:dyDescent="0.2">
      <c r="A35" s="25" t="s">
        <v>82</v>
      </c>
      <c r="B35" s="26">
        <f t="shared" si="4"/>
        <v>-58312</v>
      </c>
      <c r="C35" s="26">
        <f>+F35+I35+'MPI rząd 2 -IIP government 2'!C34+'MPI rząd 2 -IIP government 2'!N34</f>
        <v>1943</v>
      </c>
      <c r="D35" s="26">
        <f>+N35+'MPI rząd 2 -IIP government 2'!H34+'MPI rząd 2 -IIP government 2'!O34</f>
        <v>60255</v>
      </c>
      <c r="E35" s="26">
        <f t="shared" si="10"/>
        <v>181</v>
      </c>
      <c r="F35" s="26">
        <f t="shared" si="10"/>
        <v>181</v>
      </c>
      <c r="G35" s="26">
        <v>181</v>
      </c>
      <c r="H35" s="26">
        <f t="shared" si="3"/>
        <v>-50341</v>
      </c>
      <c r="I35" s="26">
        <f t="shared" si="5"/>
        <v>110</v>
      </c>
      <c r="J35" s="26">
        <v>0</v>
      </c>
      <c r="K35" s="26">
        <f t="shared" si="6"/>
        <v>110</v>
      </c>
      <c r="L35" s="26">
        <v>110</v>
      </c>
      <c r="M35" s="26">
        <v>0</v>
      </c>
      <c r="N35" s="26">
        <f t="shared" si="7"/>
        <v>50451</v>
      </c>
      <c r="O35" s="26">
        <f t="shared" si="8"/>
        <v>50451</v>
      </c>
      <c r="P35" s="26">
        <v>49657</v>
      </c>
      <c r="Q35" s="26">
        <f t="shared" si="9"/>
        <v>18612</v>
      </c>
      <c r="R35" s="26">
        <v>31045</v>
      </c>
      <c r="S35" s="26">
        <v>794</v>
      </c>
      <c r="T35" s="17"/>
      <c r="U35" s="17"/>
      <c r="V35" s="17"/>
      <c r="W35" s="17"/>
      <c r="X35" s="17"/>
      <c r="Y35" s="17"/>
    </row>
    <row r="36" spans="1:25" s="18" customFormat="1" ht="21.75" customHeight="1" x14ac:dyDescent="0.2">
      <c r="A36" s="24" t="s">
        <v>83</v>
      </c>
      <c r="B36" s="16">
        <f t="shared" si="4"/>
        <v>-69319</v>
      </c>
      <c r="C36" s="16">
        <f>+F36+I36+'MPI rząd 2 -IIP government 2'!C35+'MPI rząd 2 -IIP government 2'!N35</f>
        <v>2170</v>
      </c>
      <c r="D36" s="16">
        <f>+N36+'MPI rząd 2 -IIP government 2'!H35+'MPI rząd 2 -IIP government 2'!O35</f>
        <v>71489</v>
      </c>
      <c r="E36" s="16">
        <f t="shared" si="10"/>
        <v>189</v>
      </c>
      <c r="F36" s="16">
        <f t="shared" si="10"/>
        <v>189</v>
      </c>
      <c r="G36" s="16">
        <v>189</v>
      </c>
      <c r="H36" s="16">
        <f t="shared" si="3"/>
        <v>-61243</v>
      </c>
      <c r="I36" s="16">
        <f t="shared" si="5"/>
        <v>120</v>
      </c>
      <c r="J36" s="16">
        <v>0</v>
      </c>
      <c r="K36" s="16">
        <f t="shared" si="6"/>
        <v>120</v>
      </c>
      <c r="L36" s="16">
        <v>120</v>
      </c>
      <c r="M36" s="16">
        <v>0</v>
      </c>
      <c r="N36" s="16">
        <f t="shared" si="7"/>
        <v>61363</v>
      </c>
      <c r="O36" s="16">
        <f t="shared" si="8"/>
        <v>61363</v>
      </c>
      <c r="P36" s="16">
        <v>60595</v>
      </c>
      <c r="Q36" s="16">
        <f t="shared" si="9"/>
        <v>24466</v>
      </c>
      <c r="R36" s="16">
        <v>36129</v>
      </c>
      <c r="S36" s="16">
        <v>768</v>
      </c>
      <c r="T36" s="17"/>
      <c r="U36" s="17"/>
      <c r="V36" s="17"/>
      <c r="W36" s="17"/>
      <c r="X36" s="17"/>
      <c r="Y36" s="17"/>
    </row>
    <row r="37" spans="1:25" s="18" customFormat="1" ht="21.75" customHeight="1" x14ac:dyDescent="0.2">
      <c r="A37" s="25" t="s">
        <v>84</v>
      </c>
      <c r="B37" s="19">
        <f t="shared" si="4"/>
        <v>-69332</v>
      </c>
      <c r="C37" s="19">
        <f>+F37+I37+'MPI rząd 2 -IIP government 2'!C36+'MPI rząd 2 -IIP government 2'!N36</f>
        <v>2355</v>
      </c>
      <c r="D37" s="19">
        <f>+N37+'MPI rząd 2 -IIP government 2'!H36+'MPI rząd 2 -IIP government 2'!O36</f>
        <v>71687</v>
      </c>
      <c r="E37" s="19">
        <f t="shared" si="10"/>
        <v>200</v>
      </c>
      <c r="F37" s="19">
        <f t="shared" si="10"/>
        <v>200</v>
      </c>
      <c r="G37" s="19">
        <v>200</v>
      </c>
      <c r="H37" s="19">
        <f t="shared" si="3"/>
        <v>-61539</v>
      </c>
      <c r="I37" s="19">
        <f t="shared" si="5"/>
        <v>149</v>
      </c>
      <c r="J37" s="19">
        <v>0</v>
      </c>
      <c r="K37" s="19">
        <f t="shared" si="6"/>
        <v>149</v>
      </c>
      <c r="L37" s="19">
        <v>149</v>
      </c>
      <c r="M37" s="19">
        <v>0</v>
      </c>
      <c r="N37" s="19">
        <f t="shared" si="7"/>
        <v>61688</v>
      </c>
      <c r="O37" s="19">
        <f t="shared" si="8"/>
        <v>61688</v>
      </c>
      <c r="P37" s="19">
        <v>61000</v>
      </c>
      <c r="Q37" s="19">
        <f t="shared" si="9"/>
        <v>24633</v>
      </c>
      <c r="R37" s="19">
        <v>36367</v>
      </c>
      <c r="S37" s="19">
        <v>688</v>
      </c>
      <c r="T37" s="17"/>
      <c r="U37" s="17"/>
      <c r="V37" s="17"/>
      <c r="W37" s="17"/>
      <c r="X37" s="17"/>
      <c r="Y37" s="17"/>
    </row>
    <row r="38" spans="1:25" s="18" customFormat="1" ht="21.75" customHeight="1" x14ac:dyDescent="0.2">
      <c r="A38" s="24" t="s">
        <v>85</v>
      </c>
      <c r="B38" s="16">
        <f t="shared" si="4"/>
        <v>-79604</v>
      </c>
      <c r="C38" s="16">
        <f>+F38+I38+'MPI rząd 2 -IIP government 2'!C37+'MPI rząd 2 -IIP government 2'!N37</f>
        <v>2232</v>
      </c>
      <c r="D38" s="16">
        <f>+N38+'MPI rząd 2 -IIP government 2'!H37+'MPI rząd 2 -IIP government 2'!O37</f>
        <v>81836</v>
      </c>
      <c r="E38" s="16">
        <f t="shared" si="10"/>
        <v>187</v>
      </c>
      <c r="F38" s="16">
        <f t="shared" si="10"/>
        <v>187</v>
      </c>
      <c r="G38" s="16">
        <v>187</v>
      </c>
      <c r="H38" s="16">
        <f t="shared" si="3"/>
        <v>-70613</v>
      </c>
      <c r="I38" s="16">
        <f t="shared" si="5"/>
        <v>144</v>
      </c>
      <c r="J38" s="16">
        <v>0</v>
      </c>
      <c r="K38" s="16">
        <f t="shared" si="6"/>
        <v>144</v>
      </c>
      <c r="L38" s="16">
        <v>144</v>
      </c>
      <c r="M38" s="16">
        <v>0</v>
      </c>
      <c r="N38" s="16">
        <f t="shared" si="7"/>
        <v>70757</v>
      </c>
      <c r="O38" s="16">
        <f t="shared" si="8"/>
        <v>70757</v>
      </c>
      <c r="P38" s="16">
        <v>70031</v>
      </c>
      <c r="Q38" s="16">
        <f t="shared" si="9"/>
        <v>31116</v>
      </c>
      <c r="R38" s="16">
        <v>38915</v>
      </c>
      <c r="S38" s="16">
        <v>726</v>
      </c>
      <c r="T38" s="17"/>
      <c r="U38" s="17"/>
      <c r="V38" s="17"/>
      <c r="W38" s="17"/>
      <c r="X38" s="17"/>
      <c r="Y38" s="17"/>
    </row>
    <row r="39" spans="1:25" s="18" customFormat="1" ht="21.75" customHeight="1" x14ac:dyDescent="0.2">
      <c r="A39" s="25" t="s">
        <v>86</v>
      </c>
      <c r="B39" s="26">
        <f t="shared" si="4"/>
        <v>-79764</v>
      </c>
      <c r="C39" s="26">
        <f>+F39+I39+'MPI rząd 2 -IIP government 2'!C38+'MPI rząd 2 -IIP government 2'!N38</f>
        <v>2340</v>
      </c>
      <c r="D39" s="26">
        <f>+N39+'MPI rząd 2 -IIP government 2'!H38+'MPI rząd 2 -IIP government 2'!O38</f>
        <v>82104</v>
      </c>
      <c r="E39" s="26">
        <f t="shared" si="10"/>
        <v>189</v>
      </c>
      <c r="F39" s="26">
        <f t="shared" si="10"/>
        <v>189</v>
      </c>
      <c r="G39" s="26">
        <v>189</v>
      </c>
      <c r="H39" s="26">
        <f t="shared" si="3"/>
        <v>-69742</v>
      </c>
      <c r="I39" s="26">
        <f t="shared" si="5"/>
        <v>134</v>
      </c>
      <c r="J39" s="26">
        <v>0</v>
      </c>
      <c r="K39" s="26">
        <f t="shared" si="6"/>
        <v>134</v>
      </c>
      <c r="L39" s="26">
        <v>134</v>
      </c>
      <c r="M39" s="26">
        <v>0</v>
      </c>
      <c r="N39" s="26">
        <f t="shared" si="7"/>
        <v>69876</v>
      </c>
      <c r="O39" s="26">
        <f t="shared" si="8"/>
        <v>69876</v>
      </c>
      <c r="P39" s="26">
        <v>69002</v>
      </c>
      <c r="Q39" s="26">
        <f t="shared" si="9"/>
        <v>30540</v>
      </c>
      <c r="R39" s="26">
        <v>38462</v>
      </c>
      <c r="S39" s="26">
        <v>874</v>
      </c>
      <c r="T39" s="17"/>
      <c r="U39" s="17"/>
      <c r="V39" s="17"/>
      <c r="W39" s="17"/>
      <c r="X39" s="17"/>
      <c r="Y39" s="17"/>
    </row>
    <row r="40" spans="1:25" s="18" customFormat="1" ht="21.75" customHeight="1" x14ac:dyDescent="0.2">
      <c r="A40" s="24" t="s">
        <v>87</v>
      </c>
      <c r="B40" s="16">
        <f t="shared" si="4"/>
        <v>-80988</v>
      </c>
      <c r="C40" s="16">
        <f>+F40+I40+'MPI rząd 2 -IIP government 2'!C39+'MPI rząd 2 -IIP government 2'!N39</f>
        <v>2249</v>
      </c>
      <c r="D40" s="16">
        <f>+N40+'MPI rząd 2 -IIP government 2'!H39+'MPI rząd 2 -IIP government 2'!O39</f>
        <v>83237</v>
      </c>
      <c r="E40" s="16">
        <f t="shared" si="10"/>
        <v>183</v>
      </c>
      <c r="F40" s="16">
        <f t="shared" si="10"/>
        <v>183</v>
      </c>
      <c r="G40" s="16">
        <v>183</v>
      </c>
      <c r="H40" s="16">
        <f t="shared" si="3"/>
        <v>-70051</v>
      </c>
      <c r="I40" s="16">
        <f t="shared" si="5"/>
        <v>127</v>
      </c>
      <c r="J40" s="16">
        <v>0</v>
      </c>
      <c r="K40" s="16">
        <f t="shared" si="6"/>
        <v>127</v>
      </c>
      <c r="L40" s="16">
        <v>127</v>
      </c>
      <c r="M40" s="16">
        <v>0</v>
      </c>
      <c r="N40" s="16">
        <f t="shared" si="7"/>
        <v>70178</v>
      </c>
      <c r="O40" s="16">
        <f t="shared" si="8"/>
        <v>70178</v>
      </c>
      <c r="P40" s="16">
        <v>69182</v>
      </c>
      <c r="Q40" s="16">
        <f t="shared" si="9"/>
        <v>32119</v>
      </c>
      <c r="R40" s="16">
        <v>37063</v>
      </c>
      <c r="S40" s="16">
        <v>996</v>
      </c>
      <c r="T40" s="17"/>
      <c r="U40" s="17"/>
      <c r="V40" s="17"/>
      <c r="W40" s="17"/>
      <c r="X40" s="17"/>
      <c r="Y40" s="17"/>
    </row>
    <row r="41" spans="1:25" s="18" customFormat="1" ht="21.75" customHeight="1" x14ac:dyDescent="0.2">
      <c r="A41" s="25" t="s">
        <v>88</v>
      </c>
      <c r="B41" s="19">
        <f t="shared" si="4"/>
        <v>-85918</v>
      </c>
      <c r="C41" s="19">
        <f>+F41+I41+'MPI rząd 2 -IIP government 2'!C40+'MPI rząd 2 -IIP government 2'!N40</f>
        <v>2212</v>
      </c>
      <c r="D41" s="19">
        <f>+N41+'MPI rząd 2 -IIP government 2'!H40+'MPI rząd 2 -IIP government 2'!O40</f>
        <v>88130</v>
      </c>
      <c r="E41" s="19">
        <f t="shared" si="10"/>
        <v>181</v>
      </c>
      <c r="F41" s="19">
        <f t="shared" si="10"/>
        <v>181</v>
      </c>
      <c r="G41" s="19">
        <v>181</v>
      </c>
      <c r="H41" s="19">
        <f t="shared" si="3"/>
        <v>-75104</v>
      </c>
      <c r="I41" s="19">
        <f t="shared" si="5"/>
        <v>129</v>
      </c>
      <c r="J41" s="19">
        <v>0</v>
      </c>
      <c r="K41" s="19">
        <f t="shared" si="6"/>
        <v>129</v>
      </c>
      <c r="L41" s="19">
        <v>129</v>
      </c>
      <c r="M41" s="19">
        <v>0</v>
      </c>
      <c r="N41" s="19">
        <f t="shared" si="7"/>
        <v>75233</v>
      </c>
      <c r="O41" s="19">
        <f t="shared" si="8"/>
        <v>75233</v>
      </c>
      <c r="P41" s="19">
        <v>74252</v>
      </c>
      <c r="Q41" s="19">
        <f t="shared" si="9"/>
        <v>34774</v>
      </c>
      <c r="R41" s="19">
        <v>39478</v>
      </c>
      <c r="S41" s="19">
        <v>981</v>
      </c>
      <c r="T41" s="17"/>
      <c r="U41" s="17"/>
      <c r="V41" s="17"/>
      <c r="W41" s="17"/>
      <c r="X41" s="17"/>
      <c r="Y41" s="17"/>
    </row>
    <row r="42" spans="1:25" s="18" customFormat="1" ht="21.75" customHeight="1" x14ac:dyDescent="0.2">
      <c r="A42" s="24" t="s">
        <v>89</v>
      </c>
      <c r="B42" s="16">
        <f t="shared" si="4"/>
        <v>-86578</v>
      </c>
      <c r="C42" s="16">
        <f>+F42+I42+'MPI rząd 2 -IIP government 2'!C41+'MPI rząd 2 -IIP government 2'!N41</f>
        <v>2274</v>
      </c>
      <c r="D42" s="16">
        <f>+N42+'MPI rząd 2 -IIP government 2'!H41+'MPI rząd 2 -IIP government 2'!O41</f>
        <v>88852</v>
      </c>
      <c r="E42" s="16">
        <f t="shared" si="10"/>
        <v>188</v>
      </c>
      <c r="F42" s="16">
        <f t="shared" si="10"/>
        <v>188</v>
      </c>
      <c r="G42" s="16">
        <v>188</v>
      </c>
      <c r="H42" s="16">
        <f t="shared" si="3"/>
        <v>-75187</v>
      </c>
      <c r="I42" s="16">
        <f t="shared" si="5"/>
        <v>166</v>
      </c>
      <c r="J42" s="16">
        <v>0</v>
      </c>
      <c r="K42" s="16">
        <f t="shared" si="6"/>
        <v>166</v>
      </c>
      <c r="L42" s="16">
        <v>166</v>
      </c>
      <c r="M42" s="16">
        <v>0</v>
      </c>
      <c r="N42" s="16">
        <f t="shared" si="7"/>
        <v>75353</v>
      </c>
      <c r="O42" s="16">
        <f t="shared" si="8"/>
        <v>75353</v>
      </c>
      <c r="P42" s="16">
        <v>74937</v>
      </c>
      <c r="Q42" s="16">
        <f t="shared" si="9"/>
        <v>34263</v>
      </c>
      <c r="R42" s="16">
        <v>40674</v>
      </c>
      <c r="S42" s="16">
        <v>416</v>
      </c>
      <c r="T42" s="17"/>
      <c r="U42" s="17"/>
      <c r="V42" s="17"/>
      <c r="W42" s="17"/>
      <c r="X42" s="17"/>
      <c r="Y42" s="17"/>
    </row>
    <row r="43" spans="1:25" s="18" customFormat="1" ht="21.75" customHeight="1" x14ac:dyDescent="0.2">
      <c r="A43" s="25" t="s">
        <v>90</v>
      </c>
      <c r="B43" s="26">
        <f t="shared" si="4"/>
        <v>-87133</v>
      </c>
      <c r="C43" s="26">
        <f>+F43+I43+'MPI rząd 2 -IIP government 2'!C42+'MPI rząd 2 -IIP government 2'!N42</f>
        <v>2699</v>
      </c>
      <c r="D43" s="26">
        <f>+N43+'MPI rząd 2 -IIP government 2'!H42+'MPI rząd 2 -IIP government 2'!O42</f>
        <v>89832</v>
      </c>
      <c r="E43" s="26">
        <f t="shared" si="10"/>
        <v>193</v>
      </c>
      <c r="F43" s="26">
        <f t="shared" si="10"/>
        <v>193</v>
      </c>
      <c r="G43" s="26">
        <v>193</v>
      </c>
      <c r="H43" s="26">
        <f t="shared" si="3"/>
        <v>-75584</v>
      </c>
      <c r="I43" s="26">
        <f t="shared" si="5"/>
        <v>177</v>
      </c>
      <c r="J43" s="26">
        <v>0</v>
      </c>
      <c r="K43" s="26">
        <f t="shared" si="6"/>
        <v>177</v>
      </c>
      <c r="L43" s="26">
        <v>177</v>
      </c>
      <c r="M43" s="26">
        <v>0</v>
      </c>
      <c r="N43" s="26">
        <f t="shared" si="7"/>
        <v>75761</v>
      </c>
      <c r="O43" s="26">
        <f t="shared" si="8"/>
        <v>75761</v>
      </c>
      <c r="P43" s="26">
        <v>75371</v>
      </c>
      <c r="Q43" s="26">
        <f t="shared" si="9"/>
        <v>33168</v>
      </c>
      <c r="R43" s="26">
        <v>42203</v>
      </c>
      <c r="S43" s="26">
        <v>390</v>
      </c>
      <c r="T43" s="17"/>
      <c r="U43" s="17"/>
      <c r="V43" s="17"/>
      <c r="W43" s="17"/>
      <c r="X43" s="17"/>
      <c r="Y43" s="17"/>
    </row>
    <row r="44" spans="1:25" s="18" customFormat="1" ht="21.75" customHeight="1" x14ac:dyDescent="0.2">
      <c r="A44" s="24" t="s">
        <v>91</v>
      </c>
      <c r="B44" s="16">
        <f t="shared" si="4"/>
        <v>-95022</v>
      </c>
      <c r="C44" s="16">
        <f>+F44+I44+'MPI rząd 2 -IIP government 2'!C43+'MPI rząd 2 -IIP government 2'!N43</f>
        <v>2634</v>
      </c>
      <c r="D44" s="16">
        <f>+N44+'MPI rząd 2 -IIP government 2'!H43+'MPI rząd 2 -IIP government 2'!O43</f>
        <v>97656</v>
      </c>
      <c r="E44" s="16">
        <f t="shared" si="10"/>
        <v>190</v>
      </c>
      <c r="F44" s="16">
        <f t="shared" si="10"/>
        <v>190</v>
      </c>
      <c r="G44" s="16">
        <v>190</v>
      </c>
      <c r="H44" s="16">
        <f t="shared" si="3"/>
        <v>-83091</v>
      </c>
      <c r="I44" s="16">
        <f t="shared" si="5"/>
        <v>167</v>
      </c>
      <c r="J44" s="16">
        <v>0</v>
      </c>
      <c r="K44" s="16">
        <f t="shared" si="6"/>
        <v>167</v>
      </c>
      <c r="L44" s="16">
        <v>167</v>
      </c>
      <c r="M44" s="16">
        <v>0</v>
      </c>
      <c r="N44" s="16">
        <f t="shared" si="7"/>
        <v>83258</v>
      </c>
      <c r="O44" s="16">
        <f t="shared" si="8"/>
        <v>83258</v>
      </c>
      <c r="P44" s="16">
        <v>83180</v>
      </c>
      <c r="Q44" s="16">
        <f t="shared" si="9"/>
        <v>38234</v>
      </c>
      <c r="R44" s="16">
        <v>44946</v>
      </c>
      <c r="S44" s="16">
        <v>78</v>
      </c>
      <c r="T44" s="17"/>
      <c r="U44" s="17"/>
      <c r="V44" s="17"/>
      <c r="W44" s="17"/>
      <c r="X44" s="17"/>
      <c r="Y44" s="17"/>
    </row>
    <row r="45" spans="1:25" s="18" customFormat="1" ht="21.75" customHeight="1" x14ac:dyDescent="0.2">
      <c r="A45" s="25" t="s">
        <v>92</v>
      </c>
      <c r="B45" s="19">
        <f t="shared" si="4"/>
        <v>-99523</v>
      </c>
      <c r="C45" s="19">
        <f>+F45+I45+'MPI rząd 2 -IIP government 2'!C44+'MPI rząd 2 -IIP government 2'!N44</f>
        <v>2599</v>
      </c>
      <c r="D45" s="19">
        <f>+N45+'MPI rząd 2 -IIP government 2'!H44+'MPI rząd 2 -IIP government 2'!O44</f>
        <v>102122</v>
      </c>
      <c r="E45" s="19">
        <f t="shared" si="10"/>
        <v>196</v>
      </c>
      <c r="F45" s="19">
        <f t="shared" si="10"/>
        <v>196</v>
      </c>
      <c r="G45" s="19">
        <v>196</v>
      </c>
      <c r="H45" s="19">
        <f t="shared" si="3"/>
        <v>-87488</v>
      </c>
      <c r="I45" s="19">
        <f t="shared" si="5"/>
        <v>191</v>
      </c>
      <c r="J45" s="19">
        <v>0</v>
      </c>
      <c r="K45" s="19">
        <f t="shared" si="6"/>
        <v>191</v>
      </c>
      <c r="L45" s="19">
        <v>191</v>
      </c>
      <c r="M45" s="19">
        <v>0</v>
      </c>
      <c r="N45" s="19">
        <f t="shared" si="7"/>
        <v>87679</v>
      </c>
      <c r="O45" s="19">
        <f t="shared" si="8"/>
        <v>87679</v>
      </c>
      <c r="P45" s="19">
        <v>87597</v>
      </c>
      <c r="Q45" s="19">
        <f t="shared" si="9"/>
        <v>39579</v>
      </c>
      <c r="R45" s="19">
        <v>48018</v>
      </c>
      <c r="S45" s="19">
        <v>82</v>
      </c>
      <c r="T45" s="17"/>
      <c r="U45" s="17"/>
      <c r="V45" s="17"/>
      <c r="W45" s="17"/>
      <c r="X45" s="17"/>
      <c r="Y45" s="17"/>
    </row>
    <row r="46" spans="1:25" s="18" customFormat="1" ht="21.75" customHeight="1" x14ac:dyDescent="0.2">
      <c r="A46" s="24" t="s">
        <v>93</v>
      </c>
      <c r="B46" s="16">
        <f t="shared" si="4"/>
        <v>-107226</v>
      </c>
      <c r="C46" s="16">
        <f>+F46+I46+'MPI rząd 2 -IIP government 2'!C45+'MPI rząd 2 -IIP government 2'!N45</f>
        <v>2555</v>
      </c>
      <c r="D46" s="16">
        <f>+N46+'MPI rząd 2 -IIP government 2'!H45+'MPI rząd 2 -IIP government 2'!O45</f>
        <v>109781</v>
      </c>
      <c r="E46" s="16">
        <f t="shared" si="10"/>
        <v>193</v>
      </c>
      <c r="F46" s="16">
        <f t="shared" si="10"/>
        <v>193</v>
      </c>
      <c r="G46" s="16">
        <v>193</v>
      </c>
      <c r="H46" s="16">
        <f t="shared" si="3"/>
        <v>-94297</v>
      </c>
      <c r="I46" s="16">
        <f t="shared" si="5"/>
        <v>187</v>
      </c>
      <c r="J46" s="16">
        <v>0</v>
      </c>
      <c r="K46" s="16">
        <f t="shared" si="6"/>
        <v>187</v>
      </c>
      <c r="L46" s="16">
        <v>187</v>
      </c>
      <c r="M46" s="16">
        <v>0</v>
      </c>
      <c r="N46" s="16">
        <f t="shared" si="7"/>
        <v>94484</v>
      </c>
      <c r="O46" s="16">
        <f t="shared" si="8"/>
        <v>94484</v>
      </c>
      <c r="P46" s="16">
        <v>94311</v>
      </c>
      <c r="Q46" s="16">
        <f t="shared" si="9"/>
        <v>44109</v>
      </c>
      <c r="R46" s="16">
        <v>50202</v>
      </c>
      <c r="S46" s="16">
        <v>173</v>
      </c>
      <c r="T46" s="17"/>
      <c r="U46" s="17"/>
      <c r="V46" s="17"/>
      <c r="W46" s="17"/>
      <c r="X46" s="17"/>
      <c r="Y46" s="17"/>
    </row>
    <row r="47" spans="1:25" s="18" customFormat="1" ht="21.75" customHeight="1" x14ac:dyDescent="0.2">
      <c r="A47" s="25" t="s">
        <v>94</v>
      </c>
      <c r="B47" s="26">
        <f t="shared" si="4"/>
        <v>-111459</v>
      </c>
      <c r="C47" s="26">
        <f>+F47+I47+'MPI rząd 2 -IIP government 2'!C46+'MPI rząd 2 -IIP government 2'!N46</f>
        <v>2560</v>
      </c>
      <c r="D47" s="26">
        <f>+N47+'MPI rząd 2 -IIP government 2'!H46+'MPI rząd 2 -IIP government 2'!O46</f>
        <v>114019</v>
      </c>
      <c r="E47" s="26">
        <f t="shared" si="10"/>
        <v>191</v>
      </c>
      <c r="F47" s="26">
        <f t="shared" si="10"/>
        <v>191</v>
      </c>
      <c r="G47" s="26">
        <v>191</v>
      </c>
      <c r="H47" s="26">
        <f t="shared" si="3"/>
        <v>-98412</v>
      </c>
      <c r="I47" s="26">
        <f t="shared" si="5"/>
        <v>0</v>
      </c>
      <c r="J47" s="26">
        <v>0</v>
      </c>
      <c r="K47" s="26">
        <f t="shared" si="6"/>
        <v>0</v>
      </c>
      <c r="L47" s="26">
        <v>0</v>
      </c>
      <c r="M47" s="26">
        <v>0</v>
      </c>
      <c r="N47" s="26">
        <f t="shared" si="7"/>
        <v>98412</v>
      </c>
      <c r="O47" s="26">
        <f t="shared" si="8"/>
        <v>98412</v>
      </c>
      <c r="P47" s="26">
        <v>98269</v>
      </c>
      <c r="Q47" s="26">
        <f t="shared" si="9"/>
        <v>45369</v>
      </c>
      <c r="R47" s="26">
        <v>52900</v>
      </c>
      <c r="S47" s="26">
        <v>143</v>
      </c>
      <c r="T47" s="17"/>
      <c r="U47" s="17"/>
      <c r="V47" s="17"/>
      <c r="W47" s="17"/>
      <c r="X47" s="17"/>
      <c r="Y47" s="17"/>
    </row>
    <row r="48" spans="1:25" s="18" customFormat="1" ht="21.75" customHeight="1" x14ac:dyDescent="0.2">
      <c r="A48" s="24" t="s">
        <v>95</v>
      </c>
      <c r="B48" s="16">
        <f t="shared" ref="B48:B52" si="11">+C48-D48</f>
        <v>-111811</v>
      </c>
      <c r="C48" s="16">
        <f>+F48+I48+'MPI rząd 2 -IIP government 2'!C47+'MPI rząd 2 -IIP government 2'!N47</f>
        <v>2576</v>
      </c>
      <c r="D48" s="16">
        <f>+N48+'MPI rząd 2 -IIP government 2'!H47+'MPI rząd 2 -IIP government 2'!O47</f>
        <v>114387</v>
      </c>
      <c r="E48" s="16">
        <f t="shared" ref="E48:F51" si="12">+F48</f>
        <v>194</v>
      </c>
      <c r="F48" s="16">
        <f t="shared" si="12"/>
        <v>194</v>
      </c>
      <c r="G48" s="16">
        <v>194</v>
      </c>
      <c r="H48" s="16">
        <f t="shared" ref="H48:H55" si="13">+I48-N48</f>
        <v>-98389</v>
      </c>
      <c r="I48" s="16">
        <f t="shared" ref="I48:I55" si="14">+J48+K48</f>
        <v>0</v>
      </c>
      <c r="J48" s="16">
        <v>0</v>
      </c>
      <c r="K48" s="16">
        <f t="shared" ref="K48:K55" si="15">+L48+M48</f>
        <v>0</v>
      </c>
      <c r="L48" s="16">
        <v>0</v>
      </c>
      <c r="M48" s="16">
        <v>0</v>
      </c>
      <c r="N48" s="16">
        <f t="shared" ref="N48:N55" si="16">+O48</f>
        <v>98389</v>
      </c>
      <c r="O48" s="16">
        <f t="shared" ref="O48:O55" si="17">+P48+S48</f>
        <v>98389</v>
      </c>
      <c r="P48" s="16">
        <v>98325</v>
      </c>
      <c r="Q48" s="16">
        <f t="shared" ref="Q48:Q52" si="18">+P48-R48</f>
        <v>47914</v>
      </c>
      <c r="R48" s="16">
        <v>50411</v>
      </c>
      <c r="S48" s="16">
        <v>64</v>
      </c>
      <c r="T48" s="17"/>
      <c r="U48" s="17"/>
      <c r="V48" s="17"/>
      <c r="W48" s="17"/>
      <c r="X48" s="17"/>
      <c r="Y48" s="17"/>
    </row>
    <row r="49" spans="1:25" s="18" customFormat="1" ht="21.75" customHeight="1" x14ac:dyDescent="0.2">
      <c r="A49" s="25" t="s">
        <v>96</v>
      </c>
      <c r="B49" s="19">
        <f t="shared" si="11"/>
        <v>-106619</v>
      </c>
      <c r="C49" s="19">
        <f>+F49+I49+'MPI rząd 2 -IIP government 2'!C48+'MPI rząd 2 -IIP government 2'!N48</f>
        <v>2461</v>
      </c>
      <c r="D49" s="19">
        <f>+N49+'MPI rząd 2 -IIP government 2'!H48+'MPI rząd 2 -IIP government 2'!O48</f>
        <v>109080</v>
      </c>
      <c r="E49" s="19">
        <f t="shared" si="12"/>
        <v>192</v>
      </c>
      <c r="F49" s="19">
        <f t="shared" si="12"/>
        <v>192</v>
      </c>
      <c r="G49" s="19">
        <v>192</v>
      </c>
      <c r="H49" s="19">
        <f t="shared" si="13"/>
        <v>-93406</v>
      </c>
      <c r="I49" s="19">
        <f t="shared" si="14"/>
        <v>0</v>
      </c>
      <c r="J49" s="19">
        <v>0</v>
      </c>
      <c r="K49" s="19">
        <f t="shared" si="15"/>
        <v>0</v>
      </c>
      <c r="L49" s="19">
        <v>0</v>
      </c>
      <c r="M49" s="19">
        <v>0</v>
      </c>
      <c r="N49" s="19">
        <f t="shared" si="16"/>
        <v>93406</v>
      </c>
      <c r="O49" s="19">
        <f t="shared" si="17"/>
        <v>93406</v>
      </c>
      <c r="P49" s="19">
        <v>93382</v>
      </c>
      <c r="Q49" s="19">
        <f t="shared" si="18"/>
        <v>45008</v>
      </c>
      <c r="R49" s="19">
        <v>48374</v>
      </c>
      <c r="S49" s="19">
        <v>24</v>
      </c>
      <c r="T49" s="17"/>
      <c r="U49" s="17"/>
      <c r="V49" s="17"/>
      <c r="W49" s="17"/>
      <c r="X49" s="17"/>
      <c r="Y49" s="17"/>
    </row>
    <row r="50" spans="1:25" s="18" customFormat="1" ht="21.75" customHeight="1" x14ac:dyDescent="0.2">
      <c r="A50" s="24" t="s">
        <v>97</v>
      </c>
      <c r="B50" s="16">
        <f t="shared" si="11"/>
        <v>-108104</v>
      </c>
      <c r="C50" s="16">
        <f>+F50+I50+'MPI rząd 2 -IIP government 2'!C49+'MPI rząd 2 -IIP government 2'!N49</f>
        <v>2433</v>
      </c>
      <c r="D50" s="16">
        <f>+N50+'MPI rząd 2 -IIP government 2'!H49+'MPI rząd 2 -IIP government 2'!O49</f>
        <v>110537</v>
      </c>
      <c r="E50" s="16">
        <f t="shared" si="12"/>
        <v>188</v>
      </c>
      <c r="F50" s="16">
        <f t="shared" si="12"/>
        <v>188</v>
      </c>
      <c r="G50" s="16">
        <v>188</v>
      </c>
      <c r="H50" s="16">
        <f t="shared" si="13"/>
        <v>-92950</v>
      </c>
      <c r="I50" s="16">
        <f t="shared" si="14"/>
        <v>0</v>
      </c>
      <c r="J50" s="16">
        <v>0</v>
      </c>
      <c r="K50" s="16">
        <f t="shared" si="15"/>
        <v>0</v>
      </c>
      <c r="L50" s="16">
        <v>0</v>
      </c>
      <c r="M50" s="16">
        <v>0</v>
      </c>
      <c r="N50" s="16">
        <f t="shared" si="16"/>
        <v>92950</v>
      </c>
      <c r="O50" s="16">
        <f t="shared" si="17"/>
        <v>92950</v>
      </c>
      <c r="P50" s="16">
        <v>92950</v>
      </c>
      <c r="Q50" s="16">
        <f t="shared" si="18"/>
        <v>45342</v>
      </c>
      <c r="R50" s="16">
        <v>47608</v>
      </c>
      <c r="S50" s="16">
        <v>0</v>
      </c>
      <c r="T50" s="17"/>
      <c r="U50" s="17"/>
      <c r="V50" s="17"/>
      <c r="W50" s="17"/>
      <c r="X50" s="17"/>
      <c r="Y50" s="17"/>
    </row>
    <row r="51" spans="1:25" s="18" customFormat="1" ht="21.75" customHeight="1" x14ac:dyDescent="0.2">
      <c r="A51" s="25" t="s">
        <v>98</v>
      </c>
      <c r="B51" s="26">
        <f t="shared" si="11"/>
        <v>-109244</v>
      </c>
      <c r="C51" s="26">
        <f>+F51+I51+'MPI rząd 2 -IIP government 2'!C50+'MPI rząd 2 -IIP government 2'!N50</f>
        <v>2419</v>
      </c>
      <c r="D51" s="26">
        <f>+N51+'MPI rząd 2 -IIP government 2'!H50+'MPI rząd 2 -IIP government 2'!O50</f>
        <v>111663</v>
      </c>
      <c r="E51" s="26">
        <f t="shared" si="12"/>
        <v>186</v>
      </c>
      <c r="F51" s="26">
        <f t="shared" si="12"/>
        <v>186</v>
      </c>
      <c r="G51" s="26">
        <v>186</v>
      </c>
      <c r="H51" s="26">
        <f t="shared" si="13"/>
        <v>-93906</v>
      </c>
      <c r="I51" s="26">
        <f t="shared" si="14"/>
        <v>0</v>
      </c>
      <c r="J51" s="26">
        <v>0</v>
      </c>
      <c r="K51" s="26">
        <f t="shared" si="15"/>
        <v>0</v>
      </c>
      <c r="L51" s="26">
        <v>0</v>
      </c>
      <c r="M51" s="26">
        <v>0</v>
      </c>
      <c r="N51" s="26">
        <f t="shared" si="16"/>
        <v>93906</v>
      </c>
      <c r="O51" s="26">
        <f t="shared" si="17"/>
        <v>93906</v>
      </c>
      <c r="P51" s="26">
        <v>93906</v>
      </c>
      <c r="Q51" s="26">
        <f t="shared" si="18"/>
        <v>45291</v>
      </c>
      <c r="R51" s="26">
        <v>48615</v>
      </c>
      <c r="S51" s="26">
        <v>0</v>
      </c>
      <c r="T51" s="17"/>
      <c r="U51" s="17"/>
      <c r="V51" s="17"/>
      <c r="W51" s="17"/>
      <c r="X51" s="17"/>
      <c r="Y51" s="17"/>
    </row>
    <row r="52" spans="1:25" s="18" customFormat="1" ht="21.75" customHeight="1" x14ac:dyDescent="0.2">
      <c r="A52" s="24" t="s">
        <v>105</v>
      </c>
      <c r="B52" s="16">
        <f t="shared" si="11"/>
        <v>-110074</v>
      </c>
      <c r="C52" s="16">
        <f>+F52+I52+'MPI rząd 2 -IIP government 2'!C51+'MPI rząd 2 -IIP government 2'!N51</f>
        <v>2412</v>
      </c>
      <c r="D52" s="16">
        <f>+N52+'MPI rząd 2 -IIP government 2'!H51+'MPI rząd 2 -IIP government 2'!O51</f>
        <v>112486</v>
      </c>
      <c r="E52" s="16">
        <f t="shared" ref="E52" si="19">+F52</f>
        <v>186</v>
      </c>
      <c r="F52" s="16">
        <f t="shared" ref="F52" si="20">+G52</f>
        <v>186</v>
      </c>
      <c r="G52" s="16">
        <v>186</v>
      </c>
      <c r="H52" s="16">
        <f t="shared" si="13"/>
        <v>-94573</v>
      </c>
      <c r="I52" s="16">
        <f t="shared" si="14"/>
        <v>0</v>
      </c>
      <c r="J52" s="16">
        <v>0</v>
      </c>
      <c r="K52" s="16">
        <f t="shared" si="15"/>
        <v>0</v>
      </c>
      <c r="L52" s="16">
        <v>0</v>
      </c>
      <c r="M52" s="16">
        <v>0</v>
      </c>
      <c r="N52" s="16">
        <f t="shared" si="16"/>
        <v>94573</v>
      </c>
      <c r="O52" s="16">
        <f t="shared" si="17"/>
        <v>94573</v>
      </c>
      <c r="P52" s="16">
        <v>94573</v>
      </c>
      <c r="Q52" s="16">
        <f t="shared" si="18"/>
        <v>44683</v>
      </c>
      <c r="R52" s="16">
        <v>49890</v>
      </c>
      <c r="S52" s="16">
        <v>0</v>
      </c>
      <c r="T52" s="17"/>
      <c r="U52" s="17"/>
      <c r="V52" s="17"/>
      <c r="W52" s="17"/>
      <c r="X52" s="17"/>
      <c r="Y52" s="17"/>
    </row>
    <row r="53" spans="1:25" s="18" customFormat="1" ht="21.75" customHeight="1" x14ac:dyDescent="0.2">
      <c r="A53" s="25" t="s">
        <v>106</v>
      </c>
      <c r="B53" s="19">
        <f t="shared" ref="B53:B55" si="21">+C53-H53</f>
        <v>0</v>
      </c>
      <c r="C53" s="19">
        <f t="shared" ref="C53:C55" si="22">+D53-I53</f>
        <v>0</v>
      </c>
      <c r="D53" s="19">
        <f t="shared" ref="D53:D55" si="23">+E53-J53</f>
        <v>0</v>
      </c>
      <c r="E53" s="19">
        <f t="shared" ref="E53:E55" si="24">+F53-K53</f>
        <v>0</v>
      </c>
      <c r="F53" s="19">
        <f t="shared" ref="F53:F55" si="25">+G53-L53</f>
        <v>0</v>
      </c>
      <c r="G53" s="19">
        <f t="shared" ref="G53:G55" si="26">+H53-M53</f>
        <v>0</v>
      </c>
      <c r="H53" s="19">
        <f t="shared" si="13"/>
        <v>0</v>
      </c>
      <c r="I53" s="19">
        <f t="shared" si="14"/>
        <v>0</v>
      </c>
      <c r="J53" s="19">
        <v>0</v>
      </c>
      <c r="K53" s="19">
        <f t="shared" si="15"/>
        <v>0</v>
      </c>
      <c r="L53" s="19">
        <v>0</v>
      </c>
      <c r="M53" s="19">
        <v>0</v>
      </c>
      <c r="N53" s="19">
        <f t="shared" si="16"/>
        <v>0</v>
      </c>
      <c r="O53" s="19">
        <f t="shared" si="17"/>
        <v>0</v>
      </c>
      <c r="P53" s="19">
        <f t="shared" ref="P53:P55" si="27">+Q53+T53</f>
        <v>0</v>
      </c>
      <c r="Q53" s="19">
        <f t="shared" ref="Q53:Q55" si="28">+R53+U53</f>
        <v>0</v>
      </c>
      <c r="R53" s="19">
        <f t="shared" ref="R53:R55" si="29">+S53+V53</f>
        <v>0</v>
      </c>
      <c r="S53" s="19">
        <f t="shared" ref="S53:S55" si="30">+T53+W53</f>
        <v>0</v>
      </c>
      <c r="T53" s="17"/>
      <c r="U53" s="17"/>
      <c r="V53" s="17"/>
      <c r="W53" s="17"/>
      <c r="X53" s="17"/>
      <c r="Y53" s="17"/>
    </row>
    <row r="54" spans="1:25" s="18" customFormat="1" ht="21.75" customHeight="1" x14ac:dyDescent="0.2">
      <c r="A54" s="24" t="s">
        <v>107</v>
      </c>
      <c r="B54" s="16">
        <f t="shared" si="21"/>
        <v>0</v>
      </c>
      <c r="C54" s="16">
        <f t="shared" si="22"/>
        <v>0</v>
      </c>
      <c r="D54" s="16">
        <f t="shared" si="23"/>
        <v>0</v>
      </c>
      <c r="E54" s="16">
        <f t="shared" si="24"/>
        <v>0</v>
      </c>
      <c r="F54" s="16">
        <f t="shared" si="25"/>
        <v>0</v>
      </c>
      <c r="G54" s="16">
        <f t="shared" si="26"/>
        <v>0</v>
      </c>
      <c r="H54" s="16">
        <f t="shared" si="13"/>
        <v>0</v>
      </c>
      <c r="I54" s="16">
        <f t="shared" si="14"/>
        <v>0</v>
      </c>
      <c r="J54" s="16">
        <v>0</v>
      </c>
      <c r="K54" s="16">
        <f t="shared" si="15"/>
        <v>0</v>
      </c>
      <c r="L54" s="16">
        <v>0</v>
      </c>
      <c r="M54" s="16">
        <v>0</v>
      </c>
      <c r="N54" s="16">
        <f t="shared" si="16"/>
        <v>0</v>
      </c>
      <c r="O54" s="16">
        <f t="shared" si="17"/>
        <v>0</v>
      </c>
      <c r="P54" s="16">
        <f t="shared" si="27"/>
        <v>0</v>
      </c>
      <c r="Q54" s="16">
        <f t="shared" si="28"/>
        <v>0</v>
      </c>
      <c r="R54" s="16">
        <f t="shared" si="29"/>
        <v>0</v>
      </c>
      <c r="S54" s="16">
        <f t="shared" si="30"/>
        <v>0</v>
      </c>
      <c r="T54" s="17"/>
      <c r="U54" s="17"/>
      <c r="V54" s="17"/>
      <c r="W54" s="17"/>
      <c r="X54" s="17"/>
      <c r="Y54" s="17"/>
    </row>
    <row r="55" spans="1:25" s="18" customFormat="1" ht="21.75" customHeight="1" x14ac:dyDescent="0.2">
      <c r="A55" s="25" t="s">
        <v>108</v>
      </c>
      <c r="B55" s="26">
        <f t="shared" si="21"/>
        <v>0</v>
      </c>
      <c r="C55" s="26">
        <f t="shared" si="22"/>
        <v>0</v>
      </c>
      <c r="D55" s="26">
        <f t="shared" si="23"/>
        <v>0</v>
      </c>
      <c r="E55" s="26">
        <f t="shared" si="24"/>
        <v>0</v>
      </c>
      <c r="F55" s="26">
        <f t="shared" si="25"/>
        <v>0</v>
      </c>
      <c r="G55" s="26">
        <f t="shared" si="26"/>
        <v>0</v>
      </c>
      <c r="H55" s="26">
        <f t="shared" si="13"/>
        <v>0</v>
      </c>
      <c r="I55" s="26">
        <f t="shared" si="14"/>
        <v>0</v>
      </c>
      <c r="J55" s="26">
        <v>0</v>
      </c>
      <c r="K55" s="26">
        <f t="shared" si="15"/>
        <v>0</v>
      </c>
      <c r="L55" s="26">
        <v>0</v>
      </c>
      <c r="M55" s="26">
        <v>0</v>
      </c>
      <c r="N55" s="26">
        <f t="shared" si="16"/>
        <v>0</v>
      </c>
      <c r="O55" s="26">
        <f t="shared" si="17"/>
        <v>0</v>
      </c>
      <c r="P55" s="26">
        <f t="shared" si="27"/>
        <v>0</v>
      </c>
      <c r="Q55" s="26">
        <f t="shared" si="28"/>
        <v>0</v>
      </c>
      <c r="R55" s="26">
        <f t="shared" si="29"/>
        <v>0</v>
      </c>
      <c r="S55" s="26">
        <f t="shared" si="30"/>
        <v>0</v>
      </c>
      <c r="T55" s="17"/>
      <c r="U55" s="17"/>
      <c r="V55" s="17"/>
      <c r="W55" s="17"/>
      <c r="X55" s="17"/>
      <c r="Y55" s="17"/>
    </row>
    <row r="56" spans="1:25" s="33" customFormat="1" ht="21.75" customHeight="1" x14ac:dyDescent="0.2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2"/>
      <c r="U56" s="32"/>
      <c r="V56" s="32"/>
      <c r="W56" s="32"/>
      <c r="X56" s="32"/>
      <c r="Y56" s="32"/>
    </row>
    <row r="57" spans="1:25" s="33" customFormat="1" ht="21.75" customHeight="1" x14ac:dyDescent="0.2">
      <c r="A57" s="36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2"/>
      <c r="W57" s="32"/>
      <c r="X57" s="32"/>
      <c r="Y57" s="32"/>
    </row>
    <row r="58" spans="1:25" s="33" customFormat="1" ht="21.75" customHeight="1" x14ac:dyDescent="0.2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2"/>
      <c r="V58" s="32"/>
      <c r="W58" s="32"/>
      <c r="X58" s="32"/>
      <c r="Y58" s="32"/>
    </row>
  </sheetData>
  <mergeCells count="23">
    <mergeCell ref="G8:G10"/>
    <mergeCell ref="B5:S5"/>
    <mergeCell ref="C6:C10"/>
    <mergeCell ref="D6:D10"/>
    <mergeCell ref="E6:G6"/>
    <mergeCell ref="E7:E10"/>
    <mergeCell ref="F7:G7"/>
    <mergeCell ref="H7:H10"/>
    <mergeCell ref="I7:M7"/>
    <mergeCell ref="N7:S7"/>
    <mergeCell ref="F8:F10"/>
    <mergeCell ref="H6:S6"/>
    <mergeCell ref="O8:S8"/>
    <mergeCell ref="L9:L10"/>
    <mergeCell ref="M9:M10"/>
    <mergeCell ref="O9:O10"/>
    <mergeCell ref="P9:R9"/>
    <mergeCell ref="S9:S10"/>
    <mergeCell ref="I8:I10"/>
    <mergeCell ref="J8:J10"/>
    <mergeCell ref="K8:M8"/>
    <mergeCell ref="N8:N10"/>
    <mergeCell ref="K9:K10"/>
  </mergeCells>
  <pageMargins left="0" right="0.19685039370078741" top="0.27559055118110237" bottom="0.19685039370078741" header="0.27559055118110237" footer="0.15748031496062992"/>
  <pageSetup paperSize="9" scale="50" fitToHeight="5" orientation="landscape" r:id="rId1"/>
  <headerFooter alignWithMargins="0"/>
  <colBreaks count="1" manualBreakCount="1">
    <brk id="2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61"/>
  <sheetViews>
    <sheetView showGridLines="0" view="pageBreakPreview" zoomScale="75" zoomScaleNormal="100" zoomScaleSheetLayoutView="75" workbookViewId="0">
      <pane xSplit="1" ySplit="10" topLeftCell="B33" activePane="bottomRight" state="frozen"/>
      <selection pane="topRight" activeCell="B1" sqref="B1"/>
      <selection pane="bottomLeft" activeCell="A11" sqref="A11"/>
      <selection pane="bottomRight" activeCell="O55" sqref="O55"/>
    </sheetView>
  </sheetViews>
  <sheetFormatPr defaultRowHeight="12.75" x14ac:dyDescent="0.2"/>
  <cols>
    <col min="1" max="1" width="15.140625" style="63" customWidth="1"/>
    <col min="2" max="2" width="11.5703125" style="63" customWidth="1"/>
    <col min="3" max="3" width="12.28515625" style="63" customWidth="1"/>
    <col min="4" max="4" width="14.5703125" style="63" customWidth="1"/>
    <col min="5" max="5" width="17.7109375" style="63" customWidth="1"/>
    <col min="6" max="6" width="18" style="63" customWidth="1"/>
    <col min="7" max="7" width="15.140625" style="63" customWidth="1"/>
    <col min="8" max="8" width="14.42578125" style="63" customWidth="1"/>
    <col min="9" max="9" width="14.5703125" style="63" customWidth="1"/>
    <col min="10" max="10" width="17.85546875" style="63" customWidth="1"/>
    <col min="11" max="11" width="17.42578125" style="63" customWidth="1"/>
    <col min="12" max="12" width="15.5703125" style="63" customWidth="1"/>
    <col min="13" max="13" width="13.140625" style="63" customWidth="1"/>
    <col min="14" max="14" width="17.85546875" style="63" customWidth="1"/>
    <col min="15" max="15" width="16.7109375" style="63" customWidth="1"/>
    <col min="16" max="16384" width="9.140625" style="63"/>
  </cols>
  <sheetData>
    <row r="1" spans="1:37" s="9" customFormat="1" ht="18" x14ac:dyDescent="0.2">
      <c r="A1" s="61" t="s">
        <v>100</v>
      </c>
    </row>
    <row r="2" spans="1:37" s="54" customFormat="1" x14ac:dyDescent="0.2"/>
    <row r="3" spans="1:37" s="54" customFormat="1" ht="15.75" x14ac:dyDescent="0.25">
      <c r="A3" s="62" t="s">
        <v>71</v>
      </c>
    </row>
    <row r="4" spans="1:37" s="54" customFormat="1" x14ac:dyDescent="0.2"/>
    <row r="5" spans="1:37" s="22" customFormat="1" ht="23.25" customHeight="1" x14ac:dyDescent="0.25">
      <c r="A5" s="70"/>
      <c r="B5" s="197" t="s">
        <v>51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1:37" s="22" customFormat="1" ht="22.5" customHeight="1" x14ac:dyDescent="0.25">
      <c r="A6" s="71"/>
      <c r="B6" s="132" t="s">
        <v>53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206" t="s">
        <v>58</v>
      </c>
      <c r="N6" s="207"/>
      <c r="O6" s="208"/>
    </row>
    <row r="7" spans="1:37" s="55" customFormat="1" ht="18.75" customHeight="1" x14ac:dyDescent="0.25">
      <c r="A7" s="71"/>
      <c r="B7" s="204" t="s">
        <v>3</v>
      </c>
      <c r="C7" s="201" t="s">
        <v>50</v>
      </c>
      <c r="D7" s="202"/>
      <c r="E7" s="202"/>
      <c r="F7" s="202"/>
      <c r="G7" s="203"/>
      <c r="H7" s="201" t="s">
        <v>4</v>
      </c>
      <c r="I7" s="202"/>
      <c r="J7" s="202"/>
      <c r="K7" s="202"/>
      <c r="L7" s="203"/>
      <c r="M7" s="204" t="s">
        <v>3</v>
      </c>
      <c r="N7" s="194" t="s">
        <v>50</v>
      </c>
      <c r="O7" s="194" t="s">
        <v>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</row>
    <row r="8" spans="1:37" s="55" customFormat="1" ht="40.5" customHeight="1" x14ac:dyDescent="0.2">
      <c r="A8" s="76" t="s">
        <v>99</v>
      </c>
      <c r="B8" s="204"/>
      <c r="C8" s="199" t="s">
        <v>35</v>
      </c>
      <c r="D8" s="192" t="s">
        <v>48</v>
      </c>
      <c r="E8" s="192" t="s">
        <v>46</v>
      </c>
      <c r="F8" s="192" t="s">
        <v>47</v>
      </c>
      <c r="G8" s="192" t="s">
        <v>49</v>
      </c>
      <c r="H8" s="199" t="s">
        <v>35</v>
      </c>
      <c r="I8" s="192" t="s">
        <v>48</v>
      </c>
      <c r="J8" s="192" t="s">
        <v>54</v>
      </c>
      <c r="K8" s="192" t="s">
        <v>55</v>
      </c>
      <c r="L8" s="192" t="s">
        <v>56</v>
      </c>
      <c r="M8" s="204"/>
      <c r="N8" s="195"/>
      <c r="O8" s="19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55" customFormat="1" ht="26.25" customHeight="1" x14ac:dyDescent="0.25">
      <c r="A9" s="72"/>
      <c r="B9" s="205"/>
      <c r="C9" s="200"/>
      <c r="D9" s="193"/>
      <c r="E9" s="193"/>
      <c r="F9" s="193"/>
      <c r="G9" s="193"/>
      <c r="H9" s="200"/>
      <c r="I9" s="193"/>
      <c r="J9" s="193"/>
      <c r="K9" s="193"/>
      <c r="L9" s="193"/>
      <c r="M9" s="205"/>
      <c r="N9" s="196"/>
      <c r="O9" s="19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5" customFormat="1" ht="16.5" customHeight="1" x14ac:dyDescent="0.25">
      <c r="A10" s="27"/>
      <c r="B10" s="27">
        <v>20</v>
      </c>
      <c r="C10" s="27">
        <f t="shared" ref="C10:O10" si="0">B10+1</f>
        <v>21</v>
      </c>
      <c r="D10" s="27">
        <f t="shared" si="0"/>
        <v>22</v>
      </c>
      <c r="E10" s="27">
        <f t="shared" si="0"/>
        <v>23</v>
      </c>
      <c r="F10" s="27">
        <f t="shared" si="0"/>
        <v>24</v>
      </c>
      <c r="G10" s="27">
        <f t="shared" si="0"/>
        <v>25</v>
      </c>
      <c r="H10" s="27">
        <f t="shared" si="0"/>
        <v>26</v>
      </c>
      <c r="I10" s="27">
        <f t="shared" si="0"/>
        <v>27</v>
      </c>
      <c r="J10" s="27">
        <f t="shared" si="0"/>
        <v>28</v>
      </c>
      <c r="K10" s="27">
        <f t="shared" si="0"/>
        <v>29</v>
      </c>
      <c r="L10" s="27">
        <f t="shared" si="0"/>
        <v>30</v>
      </c>
      <c r="M10" s="27">
        <f t="shared" si="0"/>
        <v>31</v>
      </c>
      <c r="N10" s="27">
        <f t="shared" si="0"/>
        <v>32</v>
      </c>
      <c r="O10" s="27">
        <f t="shared" si="0"/>
        <v>33</v>
      </c>
      <c r="P10" s="27"/>
      <c r="Q10" s="27"/>
      <c r="R10" s="27"/>
      <c r="S10" s="27"/>
      <c r="T10" s="27"/>
    </row>
    <row r="11" spans="1:37" s="18" customFormat="1" ht="21.75" customHeight="1" x14ac:dyDescent="0.2">
      <c r="A11" s="24" t="s">
        <v>9</v>
      </c>
      <c r="B11" s="16">
        <f t="shared" ref="B11:B30" si="1">+C11-H11</f>
        <v>-16057</v>
      </c>
      <c r="C11" s="16">
        <f t="shared" ref="C11:C30" si="2">+D11+E11+F11+G11</f>
        <v>1238</v>
      </c>
      <c r="D11" s="16">
        <v>0</v>
      </c>
      <c r="E11" s="16">
        <v>148</v>
      </c>
      <c r="F11" s="16">
        <v>6</v>
      </c>
      <c r="G11" s="16">
        <v>1084</v>
      </c>
      <c r="H11" s="16">
        <f t="shared" ref="H11:H30" si="3">+I11+J11+K11+L11</f>
        <v>17295</v>
      </c>
      <c r="I11" s="16">
        <v>0</v>
      </c>
      <c r="J11" s="16">
        <v>17295</v>
      </c>
      <c r="K11" s="16">
        <v>0</v>
      </c>
      <c r="L11" s="16">
        <v>0</v>
      </c>
      <c r="M11" s="16">
        <f>+N11-O11</f>
        <v>0</v>
      </c>
      <c r="N11" s="16">
        <v>0</v>
      </c>
      <c r="O11" s="16">
        <v>0</v>
      </c>
      <c r="P11" s="16"/>
      <c r="Q11" s="16"/>
      <c r="R11" s="16"/>
      <c r="S11" s="16"/>
      <c r="T11" s="16"/>
      <c r="U11" s="17"/>
      <c r="V11" s="17"/>
      <c r="W11" s="17"/>
      <c r="X11" s="17"/>
      <c r="Y11" s="17"/>
      <c r="Z11" s="17"/>
    </row>
    <row r="12" spans="1:37" s="18" customFormat="1" ht="21.75" customHeight="1" x14ac:dyDescent="0.2">
      <c r="A12" s="25" t="s">
        <v>10</v>
      </c>
      <c r="B12" s="19">
        <f t="shared" si="1"/>
        <v>-16002</v>
      </c>
      <c r="C12" s="19">
        <f t="shared" si="2"/>
        <v>1263</v>
      </c>
      <c r="D12" s="19">
        <v>0</v>
      </c>
      <c r="E12" s="19">
        <v>150</v>
      </c>
      <c r="F12" s="19">
        <v>6</v>
      </c>
      <c r="G12" s="19">
        <v>1107</v>
      </c>
      <c r="H12" s="19">
        <f t="shared" si="3"/>
        <v>17265</v>
      </c>
      <c r="I12" s="19">
        <v>0</v>
      </c>
      <c r="J12" s="19">
        <v>17265</v>
      </c>
      <c r="K12" s="19">
        <v>0</v>
      </c>
      <c r="L12" s="19">
        <v>0</v>
      </c>
      <c r="M12" s="19">
        <f t="shared" ref="M12:M50" si="4">+N12-O12</f>
        <v>0</v>
      </c>
      <c r="N12" s="19">
        <v>0</v>
      </c>
      <c r="O12" s="19">
        <v>0</v>
      </c>
      <c r="P12" s="19"/>
      <c r="Q12" s="19"/>
      <c r="R12" s="19"/>
      <c r="S12" s="19"/>
      <c r="T12" s="19"/>
      <c r="U12" s="17"/>
      <c r="V12" s="17"/>
      <c r="W12" s="17"/>
      <c r="X12" s="17"/>
      <c r="Y12" s="17"/>
      <c r="Z12" s="17"/>
    </row>
    <row r="13" spans="1:37" s="18" customFormat="1" ht="21.75" customHeight="1" x14ac:dyDescent="0.2">
      <c r="A13" s="24" t="s">
        <v>11</v>
      </c>
      <c r="B13" s="16">
        <f t="shared" si="1"/>
        <v>-15138</v>
      </c>
      <c r="C13" s="16">
        <f t="shared" si="2"/>
        <v>1328</v>
      </c>
      <c r="D13" s="16">
        <v>0</v>
      </c>
      <c r="E13" s="16">
        <v>158</v>
      </c>
      <c r="F13" s="16">
        <v>6</v>
      </c>
      <c r="G13" s="16">
        <v>1164</v>
      </c>
      <c r="H13" s="16">
        <f t="shared" si="3"/>
        <v>16466</v>
      </c>
      <c r="I13" s="16">
        <v>0</v>
      </c>
      <c r="J13" s="16">
        <v>16466</v>
      </c>
      <c r="K13" s="16">
        <v>0</v>
      </c>
      <c r="L13" s="16">
        <v>0</v>
      </c>
      <c r="M13" s="16">
        <f t="shared" si="4"/>
        <v>0</v>
      </c>
      <c r="N13" s="16">
        <v>0</v>
      </c>
      <c r="O13" s="16">
        <v>0</v>
      </c>
      <c r="P13" s="16"/>
      <c r="Q13" s="16"/>
      <c r="R13" s="16"/>
      <c r="S13" s="16"/>
      <c r="T13" s="16"/>
      <c r="U13" s="17"/>
      <c r="V13" s="17"/>
      <c r="W13" s="17"/>
      <c r="X13" s="17"/>
      <c r="Y13" s="17"/>
      <c r="Z13" s="17"/>
    </row>
    <row r="14" spans="1:37" s="18" customFormat="1" ht="21.75" customHeight="1" x14ac:dyDescent="0.2">
      <c r="A14" s="25" t="s">
        <v>12</v>
      </c>
      <c r="B14" s="26">
        <f t="shared" si="1"/>
        <v>-14508</v>
      </c>
      <c r="C14" s="26">
        <f t="shared" si="2"/>
        <v>1238</v>
      </c>
      <c r="D14" s="26">
        <v>0</v>
      </c>
      <c r="E14" s="26">
        <v>165</v>
      </c>
      <c r="F14" s="26">
        <v>6</v>
      </c>
      <c r="G14" s="26">
        <v>1067</v>
      </c>
      <c r="H14" s="26">
        <f t="shared" si="3"/>
        <v>15746</v>
      </c>
      <c r="I14" s="26">
        <v>0</v>
      </c>
      <c r="J14" s="26">
        <v>15746</v>
      </c>
      <c r="K14" s="26">
        <v>0</v>
      </c>
      <c r="L14" s="26">
        <v>0</v>
      </c>
      <c r="M14" s="26">
        <f t="shared" si="4"/>
        <v>0</v>
      </c>
      <c r="N14" s="26">
        <v>0</v>
      </c>
      <c r="O14" s="26">
        <v>0</v>
      </c>
      <c r="P14" s="26"/>
      <c r="Q14" s="26"/>
      <c r="R14" s="26"/>
      <c r="S14" s="26"/>
      <c r="T14" s="26"/>
      <c r="U14" s="17"/>
      <c r="V14" s="17"/>
      <c r="W14" s="17"/>
      <c r="X14" s="17"/>
      <c r="Y14" s="17"/>
      <c r="Z14" s="17"/>
    </row>
    <row r="15" spans="1:37" s="18" customFormat="1" ht="21.75" customHeight="1" x14ac:dyDescent="0.2">
      <c r="A15" s="24" t="s">
        <v>13</v>
      </c>
      <c r="B15" s="16">
        <f t="shared" si="1"/>
        <v>-11227</v>
      </c>
      <c r="C15" s="16">
        <f t="shared" si="2"/>
        <v>1303</v>
      </c>
      <c r="D15" s="16">
        <v>0</v>
      </c>
      <c r="E15" s="16">
        <v>179</v>
      </c>
      <c r="F15" s="16">
        <v>6</v>
      </c>
      <c r="G15" s="16">
        <v>1118</v>
      </c>
      <c r="H15" s="16">
        <f t="shared" si="3"/>
        <v>12530</v>
      </c>
      <c r="I15" s="16">
        <v>0</v>
      </c>
      <c r="J15" s="16">
        <v>12530</v>
      </c>
      <c r="K15" s="16">
        <v>0</v>
      </c>
      <c r="L15" s="16">
        <v>0</v>
      </c>
      <c r="M15" s="16">
        <f t="shared" si="4"/>
        <v>0</v>
      </c>
      <c r="N15" s="16">
        <v>0</v>
      </c>
      <c r="O15" s="16">
        <v>0</v>
      </c>
      <c r="P15" s="16"/>
      <c r="Q15" s="16"/>
      <c r="R15" s="16"/>
      <c r="S15" s="16"/>
      <c r="T15" s="16"/>
      <c r="U15" s="17"/>
      <c r="V15" s="17"/>
      <c r="W15" s="17"/>
      <c r="X15" s="17"/>
      <c r="Y15" s="17"/>
      <c r="Z15" s="17"/>
    </row>
    <row r="16" spans="1:37" s="18" customFormat="1" ht="21.75" customHeight="1" x14ac:dyDescent="0.2">
      <c r="A16" s="25" t="s">
        <v>14</v>
      </c>
      <c r="B16" s="19">
        <f t="shared" si="1"/>
        <v>-10443</v>
      </c>
      <c r="C16" s="19">
        <f t="shared" si="2"/>
        <v>1406</v>
      </c>
      <c r="D16" s="19">
        <v>0</v>
      </c>
      <c r="E16" s="19">
        <v>203</v>
      </c>
      <c r="F16" s="19">
        <v>6</v>
      </c>
      <c r="G16" s="19">
        <v>1197</v>
      </c>
      <c r="H16" s="19">
        <f t="shared" si="3"/>
        <v>11849</v>
      </c>
      <c r="I16" s="19">
        <v>0</v>
      </c>
      <c r="J16" s="19">
        <v>11849</v>
      </c>
      <c r="K16" s="19">
        <v>0</v>
      </c>
      <c r="L16" s="19">
        <v>0</v>
      </c>
      <c r="M16" s="19">
        <f t="shared" si="4"/>
        <v>0</v>
      </c>
      <c r="N16" s="19">
        <v>0</v>
      </c>
      <c r="O16" s="19">
        <v>0</v>
      </c>
      <c r="P16" s="19"/>
      <c r="Q16" s="19"/>
      <c r="R16" s="19"/>
      <c r="S16" s="19"/>
      <c r="T16" s="19"/>
      <c r="U16" s="17"/>
      <c r="V16" s="17"/>
      <c r="W16" s="17"/>
      <c r="X16" s="17"/>
      <c r="Y16" s="17"/>
      <c r="Z16" s="17"/>
    </row>
    <row r="17" spans="1:26" s="21" customFormat="1" ht="21.75" customHeight="1" x14ac:dyDescent="0.2">
      <c r="A17" s="24" t="s">
        <v>15</v>
      </c>
      <c r="B17" s="16">
        <f t="shared" si="1"/>
        <v>-9423</v>
      </c>
      <c r="C17" s="16">
        <f t="shared" si="2"/>
        <v>1508</v>
      </c>
      <c r="D17" s="16">
        <v>0</v>
      </c>
      <c r="E17" s="16">
        <v>215</v>
      </c>
      <c r="F17" s="16">
        <v>6</v>
      </c>
      <c r="G17" s="16">
        <v>1287</v>
      </c>
      <c r="H17" s="16">
        <f t="shared" si="3"/>
        <v>10931</v>
      </c>
      <c r="I17" s="16">
        <v>0</v>
      </c>
      <c r="J17" s="16">
        <v>10931</v>
      </c>
      <c r="K17" s="16">
        <v>0</v>
      </c>
      <c r="L17" s="16">
        <v>0</v>
      </c>
      <c r="M17" s="16">
        <f t="shared" si="4"/>
        <v>0</v>
      </c>
      <c r="N17" s="16">
        <v>0</v>
      </c>
      <c r="O17" s="16">
        <v>0</v>
      </c>
      <c r="P17" s="16"/>
      <c r="Q17" s="16"/>
      <c r="R17" s="16"/>
      <c r="S17" s="16"/>
      <c r="T17" s="16"/>
      <c r="U17" s="20"/>
      <c r="V17" s="20"/>
      <c r="W17" s="20"/>
      <c r="X17" s="20"/>
      <c r="Y17" s="20"/>
      <c r="Z17" s="20"/>
    </row>
    <row r="18" spans="1:26" s="18" customFormat="1" ht="21.75" customHeight="1" x14ac:dyDescent="0.2">
      <c r="A18" s="25" t="s">
        <v>16</v>
      </c>
      <c r="B18" s="26">
        <f t="shared" si="1"/>
        <v>-9646</v>
      </c>
      <c r="C18" s="26">
        <f t="shared" si="2"/>
        <v>1541</v>
      </c>
      <c r="D18" s="26">
        <v>0</v>
      </c>
      <c r="E18" s="26">
        <v>221</v>
      </c>
      <c r="F18" s="26">
        <v>6</v>
      </c>
      <c r="G18" s="26">
        <v>1314</v>
      </c>
      <c r="H18" s="26">
        <f t="shared" si="3"/>
        <v>11187</v>
      </c>
      <c r="I18" s="26">
        <v>0</v>
      </c>
      <c r="J18" s="26">
        <v>11187</v>
      </c>
      <c r="K18" s="26">
        <v>0</v>
      </c>
      <c r="L18" s="26">
        <v>0</v>
      </c>
      <c r="M18" s="26">
        <f t="shared" si="4"/>
        <v>0</v>
      </c>
      <c r="N18" s="26">
        <v>0</v>
      </c>
      <c r="O18" s="26">
        <v>0</v>
      </c>
      <c r="P18" s="26"/>
      <c r="Q18" s="26"/>
      <c r="R18" s="26"/>
      <c r="S18" s="26"/>
      <c r="T18" s="26"/>
      <c r="U18" s="17"/>
      <c r="V18" s="17"/>
      <c r="W18" s="17"/>
      <c r="X18" s="17"/>
      <c r="Y18" s="17"/>
      <c r="Z18" s="17"/>
    </row>
    <row r="19" spans="1:26" s="18" customFormat="1" ht="21.75" customHeight="1" x14ac:dyDescent="0.2">
      <c r="A19" s="24" t="s">
        <v>17</v>
      </c>
      <c r="B19" s="16">
        <f t="shared" si="1"/>
        <v>-8858</v>
      </c>
      <c r="C19" s="16">
        <f t="shared" si="2"/>
        <v>1508</v>
      </c>
      <c r="D19" s="16">
        <v>0</v>
      </c>
      <c r="E19" s="16">
        <v>207</v>
      </c>
      <c r="F19" s="16">
        <v>6</v>
      </c>
      <c r="G19" s="16">
        <v>1295</v>
      </c>
      <c r="H19" s="16">
        <f t="shared" si="3"/>
        <v>10366</v>
      </c>
      <c r="I19" s="16">
        <v>0</v>
      </c>
      <c r="J19" s="16">
        <v>10366</v>
      </c>
      <c r="K19" s="16">
        <v>0</v>
      </c>
      <c r="L19" s="16">
        <v>0</v>
      </c>
      <c r="M19" s="16">
        <f t="shared" si="4"/>
        <v>0</v>
      </c>
      <c r="N19" s="16">
        <v>0</v>
      </c>
      <c r="O19" s="16">
        <v>0</v>
      </c>
      <c r="P19" s="16"/>
      <c r="Q19" s="16"/>
      <c r="R19" s="16"/>
      <c r="S19" s="16"/>
      <c r="T19" s="16"/>
      <c r="U19" s="17"/>
      <c r="V19" s="17"/>
      <c r="W19" s="17"/>
      <c r="X19" s="17"/>
      <c r="Y19" s="17"/>
      <c r="Z19" s="17"/>
    </row>
    <row r="20" spans="1:26" s="18" customFormat="1" ht="21.75" customHeight="1" x14ac:dyDescent="0.2">
      <c r="A20" s="25" t="s">
        <v>18</v>
      </c>
      <c r="B20" s="19">
        <f t="shared" si="1"/>
        <v>-9048</v>
      </c>
      <c r="C20" s="19">
        <f t="shared" si="2"/>
        <v>1448</v>
      </c>
      <c r="D20" s="19">
        <v>0</v>
      </c>
      <c r="E20" s="19">
        <v>197</v>
      </c>
      <c r="F20" s="19">
        <v>6</v>
      </c>
      <c r="G20" s="19">
        <v>1245</v>
      </c>
      <c r="H20" s="19">
        <f t="shared" si="3"/>
        <v>10496</v>
      </c>
      <c r="I20" s="19">
        <v>0</v>
      </c>
      <c r="J20" s="19">
        <v>10496</v>
      </c>
      <c r="K20" s="19">
        <v>0</v>
      </c>
      <c r="L20" s="19">
        <v>0</v>
      </c>
      <c r="M20" s="19">
        <f t="shared" si="4"/>
        <v>0</v>
      </c>
      <c r="N20" s="19">
        <v>0</v>
      </c>
      <c r="O20" s="19">
        <v>0</v>
      </c>
      <c r="P20" s="19"/>
      <c r="Q20" s="19"/>
      <c r="R20" s="19"/>
      <c r="S20" s="19"/>
      <c r="T20" s="19"/>
      <c r="U20" s="17"/>
      <c r="V20" s="17"/>
      <c r="W20" s="17"/>
      <c r="X20" s="17"/>
      <c r="Y20" s="17"/>
      <c r="Z20" s="17"/>
    </row>
    <row r="21" spans="1:26" s="18" customFormat="1" ht="21.75" customHeight="1" x14ac:dyDescent="0.2">
      <c r="A21" s="24" t="s">
        <v>19</v>
      </c>
      <c r="B21" s="16">
        <f t="shared" si="1"/>
        <v>-9001</v>
      </c>
      <c r="C21" s="16">
        <f t="shared" si="2"/>
        <v>1471</v>
      </c>
      <c r="D21" s="16">
        <v>0</v>
      </c>
      <c r="E21" s="16">
        <v>209</v>
      </c>
      <c r="F21" s="16">
        <v>6</v>
      </c>
      <c r="G21" s="16">
        <v>1256</v>
      </c>
      <c r="H21" s="16">
        <f t="shared" si="3"/>
        <v>10472</v>
      </c>
      <c r="I21" s="16">
        <v>0</v>
      </c>
      <c r="J21" s="16">
        <v>10472</v>
      </c>
      <c r="K21" s="16">
        <v>0</v>
      </c>
      <c r="L21" s="16">
        <v>0</v>
      </c>
      <c r="M21" s="16">
        <f t="shared" si="4"/>
        <v>0</v>
      </c>
      <c r="N21" s="16">
        <v>0</v>
      </c>
      <c r="O21" s="16">
        <v>0</v>
      </c>
      <c r="P21" s="16"/>
      <c r="Q21" s="16"/>
      <c r="R21" s="16"/>
      <c r="S21" s="16"/>
      <c r="T21" s="16"/>
      <c r="U21" s="17"/>
      <c r="V21" s="17"/>
      <c r="W21" s="17"/>
      <c r="X21" s="17"/>
      <c r="Y21" s="17"/>
      <c r="Z21" s="17"/>
    </row>
    <row r="22" spans="1:26" s="18" customFormat="1" ht="21.75" customHeight="1" x14ac:dyDescent="0.2">
      <c r="A22" s="25" t="s">
        <v>20</v>
      </c>
      <c r="B22" s="26">
        <f t="shared" si="1"/>
        <v>-8540</v>
      </c>
      <c r="C22" s="26">
        <f t="shared" si="2"/>
        <v>1435</v>
      </c>
      <c r="D22" s="26">
        <v>0</v>
      </c>
      <c r="E22" s="26">
        <v>183</v>
      </c>
      <c r="F22" s="26">
        <v>9</v>
      </c>
      <c r="G22" s="26">
        <v>1243</v>
      </c>
      <c r="H22" s="26">
        <f t="shared" si="3"/>
        <v>9975</v>
      </c>
      <c r="I22" s="26">
        <v>0</v>
      </c>
      <c r="J22" s="26">
        <v>9975</v>
      </c>
      <c r="K22" s="26">
        <v>0</v>
      </c>
      <c r="L22" s="26">
        <v>0</v>
      </c>
      <c r="M22" s="26">
        <f t="shared" si="4"/>
        <v>0</v>
      </c>
      <c r="N22" s="26">
        <v>0</v>
      </c>
      <c r="O22" s="26">
        <v>0</v>
      </c>
      <c r="P22" s="26"/>
      <c r="Q22" s="26"/>
      <c r="R22" s="26"/>
      <c r="S22" s="26"/>
      <c r="T22" s="26"/>
      <c r="U22" s="17"/>
      <c r="V22" s="17"/>
      <c r="W22" s="17"/>
      <c r="X22" s="17"/>
      <c r="Y22" s="17"/>
      <c r="Z22" s="17"/>
    </row>
    <row r="23" spans="1:26" s="21" customFormat="1" ht="21.75" customHeight="1" x14ac:dyDescent="0.2">
      <c r="A23" s="24" t="s">
        <v>21</v>
      </c>
      <c r="B23" s="16">
        <f t="shared" si="1"/>
        <v>-8336</v>
      </c>
      <c r="C23" s="16">
        <f t="shared" si="2"/>
        <v>1432</v>
      </c>
      <c r="D23" s="16">
        <v>0</v>
      </c>
      <c r="E23" s="16">
        <v>188</v>
      </c>
      <c r="F23" s="16">
        <v>8</v>
      </c>
      <c r="G23" s="16">
        <v>1236</v>
      </c>
      <c r="H23" s="16">
        <f t="shared" si="3"/>
        <v>9768</v>
      </c>
      <c r="I23" s="16">
        <v>0</v>
      </c>
      <c r="J23" s="16">
        <v>9768</v>
      </c>
      <c r="K23" s="16">
        <v>0</v>
      </c>
      <c r="L23" s="16">
        <v>0</v>
      </c>
      <c r="M23" s="16">
        <f t="shared" si="4"/>
        <v>0</v>
      </c>
      <c r="N23" s="16">
        <v>0</v>
      </c>
      <c r="O23" s="16">
        <v>0</v>
      </c>
      <c r="P23" s="16"/>
      <c r="Q23" s="16"/>
      <c r="R23" s="16"/>
      <c r="S23" s="16"/>
      <c r="T23" s="16"/>
      <c r="U23" s="20"/>
      <c r="V23" s="20"/>
      <c r="W23" s="20"/>
      <c r="X23" s="20"/>
      <c r="Y23" s="20"/>
      <c r="Z23" s="20"/>
    </row>
    <row r="24" spans="1:26" s="18" customFormat="1" ht="21.75" customHeight="1" x14ac:dyDescent="0.2">
      <c r="A24" s="25" t="s">
        <v>22</v>
      </c>
      <c r="B24" s="19">
        <f t="shared" si="1"/>
        <v>-7814</v>
      </c>
      <c r="C24" s="19">
        <f t="shared" si="2"/>
        <v>1494</v>
      </c>
      <c r="D24" s="19">
        <v>0</v>
      </c>
      <c r="E24" s="19">
        <v>189</v>
      </c>
      <c r="F24" s="19">
        <v>8</v>
      </c>
      <c r="G24" s="19">
        <v>1297</v>
      </c>
      <c r="H24" s="19">
        <f t="shared" si="3"/>
        <v>9308</v>
      </c>
      <c r="I24" s="19">
        <v>0</v>
      </c>
      <c r="J24" s="19">
        <v>9308</v>
      </c>
      <c r="K24" s="19">
        <v>0</v>
      </c>
      <c r="L24" s="19">
        <v>0</v>
      </c>
      <c r="M24" s="19">
        <f t="shared" si="4"/>
        <v>0</v>
      </c>
      <c r="N24" s="19">
        <v>0</v>
      </c>
      <c r="O24" s="19">
        <v>0</v>
      </c>
      <c r="P24" s="19"/>
      <c r="Q24" s="19"/>
      <c r="R24" s="19"/>
      <c r="S24" s="19"/>
      <c r="T24" s="19"/>
      <c r="U24" s="17"/>
      <c r="V24" s="17"/>
      <c r="W24" s="17"/>
      <c r="X24" s="17"/>
      <c r="Y24" s="17"/>
      <c r="Z24" s="17"/>
    </row>
    <row r="25" spans="1:26" s="18" customFormat="1" ht="21.75" customHeight="1" x14ac:dyDescent="0.2">
      <c r="A25" s="24" t="s">
        <v>23</v>
      </c>
      <c r="B25" s="16">
        <f t="shared" si="1"/>
        <v>-7889</v>
      </c>
      <c r="C25" s="16">
        <f t="shared" si="2"/>
        <v>1484</v>
      </c>
      <c r="D25" s="16">
        <v>0</v>
      </c>
      <c r="E25" s="16">
        <v>220</v>
      </c>
      <c r="F25" s="16">
        <v>8</v>
      </c>
      <c r="G25" s="16">
        <v>1256</v>
      </c>
      <c r="H25" s="16">
        <f t="shared" si="3"/>
        <v>9373</v>
      </c>
      <c r="I25" s="16">
        <v>0</v>
      </c>
      <c r="J25" s="16">
        <v>9373</v>
      </c>
      <c r="K25" s="16">
        <v>0</v>
      </c>
      <c r="L25" s="16">
        <v>0</v>
      </c>
      <c r="M25" s="16">
        <f t="shared" si="4"/>
        <v>0</v>
      </c>
      <c r="N25" s="16">
        <v>0</v>
      </c>
      <c r="O25" s="16">
        <v>0</v>
      </c>
      <c r="P25" s="16"/>
      <c r="Q25" s="16"/>
      <c r="R25" s="16"/>
      <c r="S25" s="16"/>
      <c r="T25" s="16"/>
      <c r="U25" s="17"/>
      <c r="V25" s="17"/>
      <c r="W25" s="17"/>
      <c r="X25" s="17"/>
      <c r="Y25" s="17"/>
      <c r="Z25" s="17"/>
    </row>
    <row r="26" spans="1:26" s="18" customFormat="1" ht="21.75" customHeight="1" x14ac:dyDescent="0.2">
      <c r="A26" s="25" t="s">
        <v>0</v>
      </c>
      <c r="B26" s="26">
        <f t="shared" si="1"/>
        <v>-7316</v>
      </c>
      <c r="C26" s="26">
        <f t="shared" si="2"/>
        <v>1577</v>
      </c>
      <c r="D26" s="26">
        <v>0</v>
      </c>
      <c r="E26" s="26">
        <v>236</v>
      </c>
      <c r="F26" s="26">
        <v>8</v>
      </c>
      <c r="G26" s="26">
        <v>1333</v>
      </c>
      <c r="H26" s="26">
        <f t="shared" si="3"/>
        <v>8893</v>
      </c>
      <c r="I26" s="26">
        <v>0</v>
      </c>
      <c r="J26" s="26">
        <v>8893</v>
      </c>
      <c r="K26" s="26">
        <v>0</v>
      </c>
      <c r="L26" s="26">
        <v>0</v>
      </c>
      <c r="M26" s="26">
        <f t="shared" si="4"/>
        <v>0</v>
      </c>
      <c r="N26" s="26">
        <v>0</v>
      </c>
      <c r="O26" s="26">
        <v>0</v>
      </c>
      <c r="P26" s="26"/>
      <c r="Q26" s="26"/>
      <c r="R26" s="26"/>
      <c r="S26" s="26"/>
      <c r="T26" s="26"/>
      <c r="U26" s="17"/>
      <c r="V26" s="17"/>
      <c r="W26" s="17"/>
      <c r="X26" s="17"/>
      <c r="Y26" s="17"/>
      <c r="Z26" s="17"/>
    </row>
    <row r="27" spans="1:26" s="18" customFormat="1" ht="21.75" customHeight="1" x14ac:dyDescent="0.2">
      <c r="A27" s="24" t="s">
        <v>1</v>
      </c>
      <c r="B27" s="16">
        <f t="shared" si="1"/>
        <v>-6869</v>
      </c>
      <c r="C27" s="16">
        <f t="shared" si="2"/>
        <v>1590</v>
      </c>
      <c r="D27" s="16">
        <v>0</v>
      </c>
      <c r="E27" s="16">
        <v>219</v>
      </c>
      <c r="F27" s="16">
        <v>8</v>
      </c>
      <c r="G27" s="16">
        <v>1363</v>
      </c>
      <c r="H27" s="16">
        <f t="shared" si="3"/>
        <v>8459</v>
      </c>
      <c r="I27" s="16">
        <v>0</v>
      </c>
      <c r="J27" s="16">
        <v>8459</v>
      </c>
      <c r="K27" s="16">
        <v>0</v>
      </c>
      <c r="L27" s="16">
        <v>0</v>
      </c>
      <c r="M27" s="16">
        <f t="shared" si="4"/>
        <v>0</v>
      </c>
      <c r="N27" s="16">
        <v>0</v>
      </c>
      <c r="O27" s="16">
        <v>0</v>
      </c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</row>
    <row r="28" spans="1:26" s="18" customFormat="1" ht="21.75" customHeight="1" x14ac:dyDescent="0.2">
      <c r="A28" s="25" t="s">
        <v>24</v>
      </c>
      <c r="B28" s="19">
        <f t="shared" si="1"/>
        <v>-6809</v>
      </c>
      <c r="C28" s="19">
        <f t="shared" si="2"/>
        <v>1623</v>
      </c>
      <c r="D28" s="19">
        <v>0</v>
      </c>
      <c r="E28" s="19">
        <v>216</v>
      </c>
      <c r="F28" s="19">
        <v>8</v>
      </c>
      <c r="G28" s="19">
        <v>1399</v>
      </c>
      <c r="H28" s="19">
        <f t="shared" si="3"/>
        <v>8432</v>
      </c>
      <c r="I28" s="19">
        <v>0</v>
      </c>
      <c r="J28" s="19">
        <v>8432</v>
      </c>
      <c r="K28" s="19">
        <v>0</v>
      </c>
      <c r="L28" s="19">
        <v>0</v>
      </c>
      <c r="M28" s="19">
        <f t="shared" si="4"/>
        <v>0</v>
      </c>
      <c r="N28" s="19">
        <v>0</v>
      </c>
      <c r="O28" s="19">
        <v>0</v>
      </c>
      <c r="P28" s="19"/>
      <c r="Q28" s="19"/>
      <c r="R28" s="19"/>
      <c r="S28" s="19"/>
      <c r="T28" s="19"/>
      <c r="U28" s="17"/>
      <c r="V28" s="17"/>
      <c r="W28" s="17"/>
      <c r="X28" s="17"/>
      <c r="Y28" s="17"/>
      <c r="Z28" s="17"/>
    </row>
    <row r="29" spans="1:26" s="18" customFormat="1" ht="21.75" customHeight="1" x14ac:dyDescent="0.2">
      <c r="A29" s="24" t="s">
        <v>25</v>
      </c>
      <c r="B29" s="16">
        <f t="shared" si="1"/>
        <v>-6116</v>
      </c>
      <c r="C29" s="16">
        <f t="shared" si="2"/>
        <v>1638</v>
      </c>
      <c r="D29" s="16">
        <v>0</v>
      </c>
      <c r="E29" s="16">
        <v>248</v>
      </c>
      <c r="F29" s="16">
        <v>8</v>
      </c>
      <c r="G29" s="16">
        <v>1382</v>
      </c>
      <c r="H29" s="16">
        <f t="shared" si="3"/>
        <v>7754</v>
      </c>
      <c r="I29" s="16">
        <v>0</v>
      </c>
      <c r="J29" s="16">
        <v>7754</v>
      </c>
      <c r="K29" s="16">
        <v>0</v>
      </c>
      <c r="L29" s="16">
        <v>0</v>
      </c>
      <c r="M29" s="16">
        <f t="shared" si="4"/>
        <v>0</v>
      </c>
      <c r="N29" s="16">
        <v>0</v>
      </c>
      <c r="O29" s="16">
        <v>0</v>
      </c>
      <c r="P29" s="16"/>
      <c r="Q29" s="16"/>
      <c r="R29" s="16"/>
      <c r="S29" s="16"/>
      <c r="T29" s="16"/>
      <c r="U29" s="17"/>
      <c r="V29" s="17"/>
      <c r="W29" s="17"/>
      <c r="X29" s="17"/>
      <c r="Y29" s="17"/>
      <c r="Z29" s="17"/>
    </row>
    <row r="30" spans="1:26" s="18" customFormat="1" ht="21.75" customHeight="1" x14ac:dyDescent="0.2">
      <c r="A30" s="25" t="s">
        <v>26</v>
      </c>
      <c r="B30" s="26">
        <f t="shared" si="1"/>
        <v>-6306</v>
      </c>
      <c r="C30" s="26">
        <f t="shared" si="2"/>
        <v>1532</v>
      </c>
      <c r="D30" s="26">
        <v>0</v>
      </c>
      <c r="E30" s="26">
        <v>250</v>
      </c>
      <c r="F30" s="26">
        <v>7</v>
      </c>
      <c r="G30" s="26">
        <v>1275</v>
      </c>
      <c r="H30" s="26">
        <f t="shared" si="3"/>
        <v>7838</v>
      </c>
      <c r="I30" s="26">
        <v>0</v>
      </c>
      <c r="J30" s="26">
        <v>7838</v>
      </c>
      <c r="K30" s="26">
        <v>0</v>
      </c>
      <c r="L30" s="26">
        <v>0</v>
      </c>
      <c r="M30" s="26">
        <f t="shared" si="4"/>
        <v>0</v>
      </c>
      <c r="N30" s="26">
        <v>0</v>
      </c>
      <c r="O30" s="26">
        <v>0</v>
      </c>
      <c r="P30" s="26"/>
      <c r="Q30" s="26"/>
      <c r="R30" s="26"/>
      <c r="S30" s="26"/>
      <c r="T30" s="26"/>
      <c r="U30" s="17"/>
      <c r="V30" s="17"/>
      <c r="W30" s="17"/>
      <c r="X30" s="17"/>
      <c r="Y30" s="17"/>
      <c r="Z30" s="17"/>
    </row>
    <row r="31" spans="1:26" s="18" customFormat="1" ht="21.75" customHeight="1" x14ac:dyDescent="0.2">
      <c r="A31" s="24" t="s">
        <v>79</v>
      </c>
      <c r="B31" s="16">
        <f t="shared" ref="B31:B39" si="5">+C31-H31</f>
        <v>-6424</v>
      </c>
      <c r="C31" s="16">
        <f t="shared" ref="C31:C39" si="6">+D31+E31+F31+G31</f>
        <v>1602</v>
      </c>
      <c r="D31" s="16">
        <v>0</v>
      </c>
      <c r="E31" s="16">
        <v>265</v>
      </c>
      <c r="F31" s="16">
        <v>6</v>
      </c>
      <c r="G31" s="16">
        <v>1331</v>
      </c>
      <c r="H31" s="16">
        <f t="shared" ref="H31:H39" si="7">+I31+J31+K31+L31</f>
        <v>8026</v>
      </c>
      <c r="I31" s="16">
        <v>0</v>
      </c>
      <c r="J31" s="16">
        <v>8026</v>
      </c>
      <c r="K31" s="16">
        <v>0</v>
      </c>
      <c r="L31" s="16">
        <v>0</v>
      </c>
      <c r="M31" s="16">
        <f t="shared" si="4"/>
        <v>0</v>
      </c>
      <c r="N31" s="16">
        <v>0</v>
      </c>
      <c r="O31" s="16">
        <v>0</v>
      </c>
      <c r="P31" s="16"/>
      <c r="Q31" s="16"/>
      <c r="R31" s="16"/>
      <c r="S31" s="16"/>
      <c r="T31" s="16"/>
      <c r="U31" s="17"/>
      <c r="V31" s="17"/>
      <c r="W31" s="17"/>
      <c r="X31" s="17"/>
      <c r="Y31" s="17"/>
      <c r="Z31" s="17"/>
    </row>
    <row r="32" spans="1:26" s="18" customFormat="1" ht="21.75" customHeight="1" x14ac:dyDescent="0.2">
      <c r="A32" s="25" t="s">
        <v>80</v>
      </c>
      <c r="B32" s="19">
        <f t="shared" si="5"/>
        <v>-6439</v>
      </c>
      <c r="C32" s="19">
        <f t="shared" si="6"/>
        <v>1577</v>
      </c>
      <c r="D32" s="19">
        <v>0</v>
      </c>
      <c r="E32" s="19">
        <v>247</v>
      </c>
      <c r="F32" s="19">
        <v>6</v>
      </c>
      <c r="G32" s="19">
        <v>1324</v>
      </c>
      <c r="H32" s="19">
        <f t="shared" si="7"/>
        <v>8016</v>
      </c>
      <c r="I32" s="19">
        <v>0</v>
      </c>
      <c r="J32" s="19">
        <v>8016</v>
      </c>
      <c r="K32" s="19">
        <v>0</v>
      </c>
      <c r="L32" s="19">
        <v>0</v>
      </c>
      <c r="M32" s="19">
        <f t="shared" si="4"/>
        <v>0</v>
      </c>
      <c r="N32" s="19">
        <v>0</v>
      </c>
      <c r="O32" s="19">
        <v>0</v>
      </c>
      <c r="P32" s="19"/>
      <c r="Q32" s="19"/>
      <c r="R32" s="19"/>
      <c r="S32" s="19"/>
      <c r="T32" s="19"/>
      <c r="U32" s="17"/>
      <c r="V32" s="17"/>
      <c r="W32" s="17"/>
      <c r="X32" s="17"/>
      <c r="Y32" s="17"/>
      <c r="Z32" s="17"/>
    </row>
    <row r="33" spans="1:26" s="18" customFormat="1" ht="21.75" customHeight="1" x14ac:dyDescent="0.2">
      <c r="A33" s="24" t="s">
        <v>81</v>
      </c>
      <c r="B33" s="16">
        <f t="shared" si="5"/>
        <v>-8022</v>
      </c>
      <c r="C33" s="16">
        <f t="shared" si="6"/>
        <v>1601</v>
      </c>
      <c r="D33" s="16">
        <v>0</v>
      </c>
      <c r="E33" s="16">
        <v>256</v>
      </c>
      <c r="F33" s="16">
        <v>7</v>
      </c>
      <c r="G33" s="16">
        <v>1338</v>
      </c>
      <c r="H33" s="16">
        <f t="shared" si="7"/>
        <v>9623</v>
      </c>
      <c r="I33" s="16">
        <v>0</v>
      </c>
      <c r="J33" s="16">
        <v>9623</v>
      </c>
      <c r="K33" s="16">
        <v>0</v>
      </c>
      <c r="L33" s="16">
        <v>0</v>
      </c>
      <c r="M33" s="16">
        <f t="shared" si="4"/>
        <v>0</v>
      </c>
      <c r="N33" s="16">
        <v>0</v>
      </c>
      <c r="O33" s="16">
        <v>0</v>
      </c>
      <c r="P33" s="16"/>
      <c r="Q33" s="16"/>
      <c r="R33" s="16"/>
      <c r="S33" s="16"/>
      <c r="T33" s="16"/>
      <c r="U33" s="17"/>
      <c r="V33" s="17"/>
      <c r="W33" s="17"/>
      <c r="X33" s="17"/>
      <c r="Y33" s="17"/>
      <c r="Z33" s="17"/>
    </row>
    <row r="34" spans="1:26" s="18" customFormat="1" ht="21.75" customHeight="1" x14ac:dyDescent="0.2">
      <c r="A34" s="25" t="s">
        <v>82</v>
      </c>
      <c r="B34" s="26">
        <f t="shared" si="5"/>
        <v>-8152</v>
      </c>
      <c r="C34" s="26">
        <f t="shared" si="6"/>
        <v>1652</v>
      </c>
      <c r="D34" s="26">
        <v>0</v>
      </c>
      <c r="E34" s="26">
        <v>274</v>
      </c>
      <c r="F34" s="26">
        <v>7</v>
      </c>
      <c r="G34" s="26">
        <v>1371</v>
      </c>
      <c r="H34" s="26">
        <f t="shared" si="7"/>
        <v>9804</v>
      </c>
      <c r="I34" s="26">
        <v>0</v>
      </c>
      <c r="J34" s="26">
        <v>9804</v>
      </c>
      <c r="K34" s="26">
        <v>0</v>
      </c>
      <c r="L34" s="26">
        <v>0</v>
      </c>
      <c r="M34" s="26">
        <f t="shared" si="4"/>
        <v>0</v>
      </c>
      <c r="N34" s="26">
        <v>0</v>
      </c>
      <c r="O34" s="26">
        <v>0</v>
      </c>
      <c r="P34" s="26"/>
      <c r="Q34" s="26"/>
      <c r="R34" s="26"/>
      <c r="S34" s="26"/>
      <c r="T34" s="26"/>
      <c r="U34" s="17"/>
      <c r="V34" s="17"/>
      <c r="W34" s="17"/>
      <c r="X34" s="17"/>
      <c r="Y34" s="17"/>
      <c r="Z34" s="17"/>
    </row>
    <row r="35" spans="1:26" s="18" customFormat="1" ht="21.75" customHeight="1" x14ac:dyDescent="0.2">
      <c r="A35" s="24" t="s">
        <v>83</v>
      </c>
      <c r="B35" s="16">
        <f t="shared" si="5"/>
        <v>-8182</v>
      </c>
      <c r="C35" s="16">
        <f t="shared" si="6"/>
        <v>1849</v>
      </c>
      <c r="D35" s="16">
        <v>0</v>
      </c>
      <c r="E35" s="16">
        <v>323</v>
      </c>
      <c r="F35" s="16">
        <v>0</v>
      </c>
      <c r="G35" s="16">
        <v>1526</v>
      </c>
      <c r="H35" s="16">
        <f t="shared" si="7"/>
        <v>10031</v>
      </c>
      <c r="I35" s="16">
        <v>1</v>
      </c>
      <c r="J35" s="16">
        <v>9988</v>
      </c>
      <c r="K35" s="16">
        <v>0</v>
      </c>
      <c r="L35" s="16">
        <v>42</v>
      </c>
      <c r="M35" s="16">
        <f t="shared" si="4"/>
        <v>-83</v>
      </c>
      <c r="N35" s="16">
        <v>12</v>
      </c>
      <c r="O35" s="16">
        <v>95</v>
      </c>
      <c r="P35" s="16"/>
      <c r="Q35" s="16"/>
      <c r="R35" s="16"/>
      <c r="S35" s="16"/>
      <c r="T35" s="16"/>
      <c r="U35" s="17"/>
      <c r="V35" s="17"/>
      <c r="W35" s="17"/>
      <c r="X35" s="17"/>
      <c r="Y35" s="17"/>
      <c r="Z35" s="17"/>
    </row>
    <row r="36" spans="1:26" s="18" customFormat="1" ht="21.75" customHeight="1" x14ac:dyDescent="0.2">
      <c r="A36" s="25" t="s">
        <v>84</v>
      </c>
      <c r="B36" s="19">
        <f t="shared" si="5"/>
        <v>-7983</v>
      </c>
      <c r="C36" s="19">
        <f t="shared" si="6"/>
        <v>1975</v>
      </c>
      <c r="D36" s="19">
        <v>0</v>
      </c>
      <c r="E36" s="19">
        <v>416</v>
      </c>
      <c r="F36" s="19">
        <v>0</v>
      </c>
      <c r="G36" s="19">
        <v>1559</v>
      </c>
      <c r="H36" s="19">
        <f t="shared" si="7"/>
        <v>9958</v>
      </c>
      <c r="I36" s="19">
        <v>0</v>
      </c>
      <c r="J36" s="19">
        <v>9918</v>
      </c>
      <c r="K36" s="19">
        <v>0</v>
      </c>
      <c r="L36" s="19">
        <v>40</v>
      </c>
      <c r="M36" s="19">
        <f t="shared" si="4"/>
        <v>-10</v>
      </c>
      <c r="N36" s="19">
        <v>31</v>
      </c>
      <c r="O36" s="19">
        <v>41</v>
      </c>
      <c r="P36" s="19"/>
      <c r="Q36" s="19"/>
      <c r="R36" s="19"/>
      <c r="S36" s="19"/>
      <c r="T36" s="19"/>
      <c r="U36" s="17"/>
      <c r="V36" s="17"/>
      <c r="W36" s="17"/>
      <c r="X36" s="17"/>
      <c r="Y36" s="17"/>
      <c r="Z36" s="17"/>
    </row>
    <row r="37" spans="1:26" s="18" customFormat="1" ht="21.75" customHeight="1" x14ac:dyDescent="0.2">
      <c r="A37" s="24" t="s">
        <v>85</v>
      </c>
      <c r="B37" s="16">
        <f t="shared" si="5"/>
        <v>-9121</v>
      </c>
      <c r="C37" s="16">
        <f t="shared" si="6"/>
        <v>1885</v>
      </c>
      <c r="D37" s="16">
        <v>0</v>
      </c>
      <c r="E37" s="16">
        <v>381</v>
      </c>
      <c r="F37" s="16">
        <v>0</v>
      </c>
      <c r="G37" s="16">
        <v>1504</v>
      </c>
      <c r="H37" s="16">
        <f t="shared" si="7"/>
        <v>11006</v>
      </c>
      <c r="I37" s="16">
        <v>1</v>
      </c>
      <c r="J37" s="16">
        <v>10964</v>
      </c>
      <c r="K37" s="16">
        <v>0</v>
      </c>
      <c r="L37" s="16">
        <v>41</v>
      </c>
      <c r="M37" s="16">
        <f t="shared" si="4"/>
        <v>-57</v>
      </c>
      <c r="N37" s="16">
        <v>16</v>
      </c>
      <c r="O37" s="16">
        <v>73</v>
      </c>
      <c r="P37" s="16"/>
      <c r="Q37" s="16"/>
      <c r="R37" s="16"/>
      <c r="S37" s="16"/>
      <c r="T37" s="16"/>
      <c r="U37" s="17"/>
      <c r="V37" s="17"/>
      <c r="W37" s="17"/>
      <c r="X37" s="17"/>
      <c r="Y37" s="17"/>
      <c r="Z37" s="17"/>
    </row>
    <row r="38" spans="1:26" s="18" customFormat="1" ht="21.75" customHeight="1" x14ac:dyDescent="0.2">
      <c r="A38" s="25" t="s">
        <v>86</v>
      </c>
      <c r="B38" s="26">
        <f t="shared" si="5"/>
        <v>-10222</v>
      </c>
      <c r="C38" s="26">
        <f t="shared" si="6"/>
        <v>1919</v>
      </c>
      <c r="D38" s="26">
        <v>1</v>
      </c>
      <c r="E38" s="26">
        <v>376</v>
      </c>
      <c r="F38" s="26">
        <v>0</v>
      </c>
      <c r="G38" s="26">
        <v>1542</v>
      </c>
      <c r="H38" s="26">
        <f t="shared" si="7"/>
        <v>12141</v>
      </c>
      <c r="I38" s="26">
        <v>1</v>
      </c>
      <c r="J38" s="26">
        <v>12099</v>
      </c>
      <c r="K38" s="26">
        <v>0</v>
      </c>
      <c r="L38" s="26">
        <v>41</v>
      </c>
      <c r="M38" s="26">
        <f t="shared" si="4"/>
        <v>11</v>
      </c>
      <c r="N38" s="26">
        <v>98</v>
      </c>
      <c r="O38" s="26">
        <v>87</v>
      </c>
      <c r="P38" s="26"/>
      <c r="Q38" s="26"/>
      <c r="R38" s="26"/>
      <c r="S38" s="26"/>
      <c r="T38" s="26"/>
      <c r="U38" s="17"/>
      <c r="V38" s="17"/>
      <c r="W38" s="17"/>
      <c r="X38" s="17"/>
      <c r="Y38" s="17"/>
      <c r="Z38" s="17"/>
    </row>
    <row r="39" spans="1:26" s="18" customFormat="1" ht="21.75" customHeight="1" x14ac:dyDescent="0.2">
      <c r="A39" s="24" t="s">
        <v>87</v>
      </c>
      <c r="B39" s="16">
        <f t="shared" si="5"/>
        <v>-11051</v>
      </c>
      <c r="C39" s="16">
        <f t="shared" si="6"/>
        <v>1914</v>
      </c>
      <c r="D39" s="16">
        <v>29</v>
      </c>
      <c r="E39" s="16">
        <v>367</v>
      </c>
      <c r="F39" s="16">
        <v>0</v>
      </c>
      <c r="G39" s="16">
        <v>1518</v>
      </c>
      <c r="H39" s="16">
        <f t="shared" si="7"/>
        <v>12965</v>
      </c>
      <c r="I39" s="16">
        <v>3</v>
      </c>
      <c r="J39" s="16">
        <v>12950</v>
      </c>
      <c r="K39" s="16">
        <v>0</v>
      </c>
      <c r="L39" s="16">
        <v>12</v>
      </c>
      <c r="M39" s="16">
        <f t="shared" si="4"/>
        <v>-69</v>
      </c>
      <c r="N39" s="16">
        <v>25</v>
      </c>
      <c r="O39" s="16">
        <v>94</v>
      </c>
      <c r="P39" s="16"/>
      <c r="Q39" s="16"/>
      <c r="R39" s="16"/>
      <c r="S39" s="16"/>
      <c r="T39" s="16"/>
      <c r="U39" s="17"/>
      <c r="V39" s="17"/>
      <c r="W39" s="17"/>
      <c r="X39" s="17"/>
      <c r="Y39" s="17"/>
      <c r="Z39" s="17"/>
    </row>
    <row r="40" spans="1:26" s="18" customFormat="1" ht="21.75" customHeight="1" x14ac:dyDescent="0.2">
      <c r="A40" s="25" t="s">
        <v>88</v>
      </c>
      <c r="B40" s="19">
        <f t="shared" ref="B40:B46" si="8">+C40-H40</f>
        <v>-10894</v>
      </c>
      <c r="C40" s="19">
        <f t="shared" ref="C40:C46" si="9">+D40+E40+F40+G40</f>
        <v>1891</v>
      </c>
      <c r="D40" s="19">
        <v>27</v>
      </c>
      <c r="E40" s="19">
        <v>351</v>
      </c>
      <c r="F40" s="19">
        <v>0</v>
      </c>
      <c r="G40" s="19">
        <v>1513</v>
      </c>
      <c r="H40" s="19">
        <f t="shared" ref="H40:H46" si="10">+I40+J40+K40+L40</f>
        <v>12785</v>
      </c>
      <c r="I40" s="19">
        <v>9</v>
      </c>
      <c r="J40" s="19">
        <v>12764</v>
      </c>
      <c r="K40" s="19">
        <v>0</v>
      </c>
      <c r="L40" s="19">
        <v>12</v>
      </c>
      <c r="M40" s="19">
        <f t="shared" si="4"/>
        <v>-101</v>
      </c>
      <c r="N40" s="19">
        <v>11</v>
      </c>
      <c r="O40" s="19">
        <v>112</v>
      </c>
      <c r="P40" s="19"/>
      <c r="Q40" s="19"/>
      <c r="R40" s="19"/>
      <c r="S40" s="19"/>
      <c r="T40" s="19"/>
      <c r="U40" s="17"/>
      <c r="V40" s="17"/>
      <c r="W40" s="17"/>
      <c r="X40" s="17"/>
      <c r="Y40" s="17"/>
      <c r="Z40" s="17"/>
    </row>
    <row r="41" spans="1:26" s="18" customFormat="1" ht="21.75" customHeight="1" x14ac:dyDescent="0.2">
      <c r="A41" s="24" t="s">
        <v>89</v>
      </c>
      <c r="B41" s="16">
        <f t="shared" si="8"/>
        <v>-11526</v>
      </c>
      <c r="C41" s="16">
        <f t="shared" si="9"/>
        <v>1898</v>
      </c>
      <c r="D41" s="16">
        <v>31</v>
      </c>
      <c r="E41" s="16">
        <v>368</v>
      </c>
      <c r="F41" s="16">
        <v>0</v>
      </c>
      <c r="G41" s="16">
        <v>1499</v>
      </c>
      <c r="H41" s="16">
        <f t="shared" si="10"/>
        <v>13424</v>
      </c>
      <c r="I41" s="16">
        <v>3</v>
      </c>
      <c r="J41" s="16">
        <v>13410</v>
      </c>
      <c r="K41" s="16">
        <v>0</v>
      </c>
      <c r="L41" s="16">
        <v>11</v>
      </c>
      <c r="M41" s="16">
        <f t="shared" si="4"/>
        <v>-53</v>
      </c>
      <c r="N41" s="16">
        <v>22</v>
      </c>
      <c r="O41" s="16">
        <v>75</v>
      </c>
      <c r="P41" s="16"/>
      <c r="Q41" s="16"/>
      <c r="R41" s="16"/>
      <c r="S41" s="16"/>
      <c r="T41" s="16"/>
      <c r="U41" s="17"/>
      <c r="V41" s="17"/>
      <c r="W41" s="17"/>
      <c r="X41" s="17"/>
      <c r="Y41" s="17"/>
      <c r="Z41" s="17"/>
    </row>
    <row r="42" spans="1:26" s="18" customFormat="1" ht="21.75" customHeight="1" x14ac:dyDescent="0.2">
      <c r="A42" s="25" t="s">
        <v>90</v>
      </c>
      <c r="B42" s="26">
        <f t="shared" si="8"/>
        <v>-12023</v>
      </c>
      <c r="C42" s="26">
        <f t="shared" si="9"/>
        <v>1946</v>
      </c>
      <c r="D42" s="26">
        <v>41</v>
      </c>
      <c r="E42" s="26">
        <v>372</v>
      </c>
      <c r="F42" s="26">
        <v>0</v>
      </c>
      <c r="G42" s="26">
        <v>1533</v>
      </c>
      <c r="H42" s="26">
        <f t="shared" si="10"/>
        <v>13969</v>
      </c>
      <c r="I42" s="26">
        <v>4</v>
      </c>
      <c r="J42" s="26">
        <v>13946</v>
      </c>
      <c r="K42" s="26">
        <v>0</v>
      </c>
      <c r="L42" s="26">
        <v>19</v>
      </c>
      <c r="M42" s="26">
        <f t="shared" si="4"/>
        <v>281</v>
      </c>
      <c r="N42" s="26">
        <v>383</v>
      </c>
      <c r="O42" s="26">
        <v>102</v>
      </c>
      <c r="P42" s="26"/>
      <c r="Q42" s="26"/>
      <c r="R42" s="26"/>
      <c r="S42" s="26"/>
      <c r="T42" s="26"/>
      <c r="U42" s="17"/>
      <c r="V42" s="17"/>
      <c r="W42" s="17"/>
      <c r="X42" s="17"/>
      <c r="Y42" s="17"/>
      <c r="Z42" s="17"/>
    </row>
    <row r="43" spans="1:26" s="18" customFormat="1" ht="21.75" customHeight="1" x14ac:dyDescent="0.2">
      <c r="A43" s="24" t="s">
        <v>91</v>
      </c>
      <c r="B43" s="16">
        <f t="shared" si="8"/>
        <v>-12311</v>
      </c>
      <c r="C43" s="16">
        <f t="shared" si="9"/>
        <v>1975</v>
      </c>
      <c r="D43" s="16">
        <v>42</v>
      </c>
      <c r="E43" s="16">
        <v>367</v>
      </c>
      <c r="F43" s="16">
        <v>0</v>
      </c>
      <c r="G43" s="16">
        <v>1566</v>
      </c>
      <c r="H43" s="16">
        <f t="shared" si="10"/>
        <v>14286</v>
      </c>
      <c r="I43" s="16">
        <v>1</v>
      </c>
      <c r="J43" s="16">
        <v>14266</v>
      </c>
      <c r="K43" s="16">
        <v>0</v>
      </c>
      <c r="L43" s="16">
        <v>19</v>
      </c>
      <c r="M43" s="16">
        <f t="shared" si="4"/>
        <v>190</v>
      </c>
      <c r="N43" s="16">
        <v>302</v>
      </c>
      <c r="O43" s="16">
        <v>112</v>
      </c>
      <c r="P43" s="16"/>
      <c r="Q43" s="16"/>
      <c r="R43" s="16"/>
      <c r="S43" s="16"/>
      <c r="T43" s="16"/>
      <c r="U43" s="17"/>
      <c r="V43" s="17"/>
      <c r="W43" s="17"/>
      <c r="X43" s="17"/>
      <c r="Y43" s="17"/>
      <c r="Z43" s="17"/>
    </row>
    <row r="44" spans="1:26" s="18" customFormat="1" ht="21.75" customHeight="1" x14ac:dyDescent="0.2">
      <c r="A44" s="25" t="s">
        <v>92</v>
      </c>
      <c r="B44" s="19">
        <f t="shared" si="8"/>
        <v>-12357</v>
      </c>
      <c r="C44" s="19">
        <f t="shared" si="9"/>
        <v>2013</v>
      </c>
      <c r="D44" s="19">
        <v>38</v>
      </c>
      <c r="E44" s="19">
        <v>372</v>
      </c>
      <c r="F44" s="19">
        <v>0</v>
      </c>
      <c r="G44" s="19">
        <v>1603</v>
      </c>
      <c r="H44" s="19">
        <f t="shared" si="10"/>
        <v>14370</v>
      </c>
      <c r="I44" s="19">
        <v>0</v>
      </c>
      <c r="J44" s="19">
        <v>14351</v>
      </c>
      <c r="K44" s="19">
        <v>0</v>
      </c>
      <c r="L44" s="19">
        <v>19</v>
      </c>
      <c r="M44" s="19">
        <f t="shared" si="4"/>
        <v>126</v>
      </c>
      <c r="N44" s="19">
        <v>199</v>
      </c>
      <c r="O44" s="19">
        <v>73</v>
      </c>
      <c r="P44" s="19"/>
      <c r="Q44" s="19"/>
      <c r="R44" s="19"/>
      <c r="S44" s="19"/>
      <c r="T44" s="19"/>
      <c r="U44" s="17"/>
      <c r="V44" s="17"/>
      <c r="W44" s="17"/>
      <c r="X44" s="17"/>
      <c r="Y44" s="17"/>
      <c r="Z44" s="17"/>
    </row>
    <row r="45" spans="1:26" s="18" customFormat="1" ht="21.75" customHeight="1" x14ac:dyDescent="0.2">
      <c r="A45" s="24" t="s">
        <v>93</v>
      </c>
      <c r="B45" s="16">
        <f t="shared" si="8"/>
        <v>-13230</v>
      </c>
      <c r="C45" s="16">
        <f t="shared" si="9"/>
        <v>2036</v>
      </c>
      <c r="D45" s="16">
        <v>46</v>
      </c>
      <c r="E45" s="16">
        <v>382</v>
      </c>
      <c r="F45" s="16">
        <v>0</v>
      </c>
      <c r="G45" s="16">
        <v>1608</v>
      </c>
      <c r="H45" s="16">
        <f t="shared" si="10"/>
        <v>15266</v>
      </c>
      <c r="I45" s="16">
        <v>1</v>
      </c>
      <c r="J45" s="16">
        <v>15246</v>
      </c>
      <c r="K45" s="16">
        <v>0</v>
      </c>
      <c r="L45" s="16">
        <v>19</v>
      </c>
      <c r="M45" s="16">
        <f t="shared" si="4"/>
        <v>108</v>
      </c>
      <c r="N45" s="16">
        <v>139</v>
      </c>
      <c r="O45" s="16">
        <v>31</v>
      </c>
      <c r="P45" s="16"/>
      <c r="Q45" s="16"/>
      <c r="R45" s="16"/>
      <c r="S45" s="16"/>
      <c r="T45" s="16"/>
      <c r="U45" s="17"/>
      <c r="V45" s="17"/>
      <c r="W45" s="17"/>
      <c r="X45" s="17"/>
      <c r="Y45" s="17"/>
      <c r="Z45" s="17"/>
    </row>
    <row r="46" spans="1:26" s="18" customFormat="1" ht="21.75" customHeight="1" x14ac:dyDescent="0.2">
      <c r="A46" s="25" t="s">
        <v>94</v>
      </c>
      <c r="B46" s="26">
        <f t="shared" si="8"/>
        <v>-13297</v>
      </c>
      <c r="C46" s="26">
        <f t="shared" si="9"/>
        <v>2245</v>
      </c>
      <c r="D46" s="26">
        <v>53</v>
      </c>
      <c r="E46" s="26">
        <v>383</v>
      </c>
      <c r="F46" s="26">
        <v>0</v>
      </c>
      <c r="G46" s="26">
        <v>1809</v>
      </c>
      <c r="H46" s="26">
        <f t="shared" si="10"/>
        <v>15542</v>
      </c>
      <c r="I46" s="26">
        <v>1</v>
      </c>
      <c r="J46" s="26">
        <v>15316</v>
      </c>
      <c r="K46" s="26">
        <v>0</v>
      </c>
      <c r="L46" s="26">
        <v>225</v>
      </c>
      <c r="M46" s="26">
        <f t="shared" si="4"/>
        <v>59</v>
      </c>
      <c r="N46" s="26">
        <v>124</v>
      </c>
      <c r="O46" s="26">
        <v>65</v>
      </c>
      <c r="P46" s="26"/>
      <c r="Q46" s="26"/>
      <c r="R46" s="26"/>
      <c r="S46" s="26"/>
      <c r="T46" s="26"/>
      <c r="U46" s="17"/>
      <c r="V46" s="17"/>
      <c r="W46" s="17"/>
      <c r="X46" s="17"/>
      <c r="Y46" s="17"/>
      <c r="Z46" s="17"/>
    </row>
    <row r="47" spans="1:26" s="18" customFormat="1" ht="21.75" customHeight="1" x14ac:dyDescent="0.2">
      <c r="A47" s="24" t="s">
        <v>95</v>
      </c>
      <c r="B47" s="16">
        <f t="shared" ref="B47:B54" si="11">+C47-H47</f>
        <v>-13670</v>
      </c>
      <c r="C47" s="16">
        <f t="shared" ref="C47:C54" si="12">+D47+E47+F47+G47</f>
        <v>2277</v>
      </c>
      <c r="D47" s="16">
        <v>42</v>
      </c>
      <c r="E47" s="16">
        <v>413</v>
      </c>
      <c r="F47" s="16">
        <v>0</v>
      </c>
      <c r="G47" s="16">
        <v>1822</v>
      </c>
      <c r="H47" s="16">
        <f t="shared" ref="H47:H54" si="13">+I47+J47+K47+L47</f>
        <v>15947</v>
      </c>
      <c r="I47" s="16">
        <v>2</v>
      </c>
      <c r="J47" s="16">
        <v>15824</v>
      </c>
      <c r="K47" s="16">
        <v>0</v>
      </c>
      <c r="L47" s="16">
        <v>121</v>
      </c>
      <c r="M47" s="16">
        <f t="shared" si="4"/>
        <v>54</v>
      </c>
      <c r="N47" s="16">
        <v>105</v>
      </c>
      <c r="O47" s="16">
        <v>51</v>
      </c>
      <c r="P47" s="16"/>
      <c r="Q47" s="16"/>
      <c r="R47" s="16"/>
      <c r="S47" s="16"/>
      <c r="T47" s="16"/>
      <c r="U47" s="17"/>
      <c r="V47" s="17"/>
      <c r="W47" s="17"/>
      <c r="X47" s="17"/>
      <c r="Y47" s="17"/>
      <c r="Z47" s="17"/>
    </row>
    <row r="48" spans="1:26" s="18" customFormat="1" ht="21.75" customHeight="1" x14ac:dyDescent="0.2">
      <c r="A48" s="25" t="s">
        <v>96</v>
      </c>
      <c r="B48" s="19">
        <f t="shared" si="11"/>
        <v>-13375</v>
      </c>
      <c r="C48" s="19">
        <f t="shared" si="12"/>
        <v>2238</v>
      </c>
      <c r="D48" s="19">
        <v>39</v>
      </c>
      <c r="E48" s="19">
        <v>427</v>
      </c>
      <c r="F48" s="19">
        <v>0</v>
      </c>
      <c r="G48" s="19">
        <v>1772</v>
      </c>
      <c r="H48" s="19">
        <f t="shared" si="13"/>
        <v>15613</v>
      </c>
      <c r="I48" s="19">
        <v>1</v>
      </c>
      <c r="J48" s="19">
        <v>15492</v>
      </c>
      <c r="K48" s="19">
        <v>0</v>
      </c>
      <c r="L48" s="19">
        <v>120</v>
      </c>
      <c r="M48" s="19">
        <f t="shared" si="4"/>
        <v>-30</v>
      </c>
      <c r="N48" s="19">
        <v>31</v>
      </c>
      <c r="O48" s="19">
        <v>61</v>
      </c>
      <c r="P48" s="19"/>
      <c r="Q48" s="19"/>
      <c r="R48" s="19"/>
      <c r="S48" s="19"/>
      <c r="T48" s="19"/>
      <c r="U48" s="17"/>
      <c r="V48" s="17"/>
      <c r="W48" s="17"/>
      <c r="X48" s="17"/>
      <c r="Y48" s="17"/>
      <c r="Z48" s="17"/>
    </row>
    <row r="49" spans="1:26" s="18" customFormat="1" ht="21.75" customHeight="1" x14ac:dyDescent="0.2">
      <c r="A49" s="24" t="s">
        <v>97</v>
      </c>
      <c r="B49" s="16">
        <f t="shared" si="11"/>
        <v>-15292</v>
      </c>
      <c r="C49" s="16">
        <f t="shared" si="12"/>
        <v>2240</v>
      </c>
      <c r="D49" s="16">
        <v>47</v>
      </c>
      <c r="E49" s="16">
        <v>411</v>
      </c>
      <c r="F49" s="16">
        <v>0</v>
      </c>
      <c r="G49" s="16">
        <v>1782</v>
      </c>
      <c r="H49" s="16">
        <f t="shared" si="13"/>
        <v>17532</v>
      </c>
      <c r="I49" s="16">
        <v>2</v>
      </c>
      <c r="J49" s="16">
        <v>17410</v>
      </c>
      <c r="K49" s="16">
        <v>0</v>
      </c>
      <c r="L49" s="16">
        <v>120</v>
      </c>
      <c r="M49" s="16">
        <f t="shared" si="4"/>
        <v>-50</v>
      </c>
      <c r="N49" s="16">
        <v>5</v>
      </c>
      <c r="O49" s="16">
        <v>55</v>
      </c>
      <c r="P49" s="16"/>
      <c r="Q49" s="16"/>
      <c r="R49" s="16"/>
      <c r="S49" s="16"/>
      <c r="T49" s="16"/>
      <c r="U49" s="17"/>
      <c r="V49" s="17"/>
      <c r="W49" s="17"/>
      <c r="X49" s="17"/>
      <c r="Y49" s="17"/>
      <c r="Z49" s="17"/>
    </row>
    <row r="50" spans="1:26" s="18" customFormat="1" ht="21.75" customHeight="1" x14ac:dyDescent="0.2">
      <c r="A50" s="25" t="s">
        <v>98</v>
      </c>
      <c r="B50" s="26">
        <f t="shared" si="11"/>
        <v>-15457</v>
      </c>
      <c r="C50" s="26">
        <f t="shared" si="12"/>
        <v>2232</v>
      </c>
      <c r="D50" s="26">
        <v>58</v>
      </c>
      <c r="E50" s="26">
        <v>390</v>
      </c>
      <c r="F50" s="26">
        <v>0</v>
      </c>
      <c r="G50" s="26">
        <v>1784</v>
      </c>
      <c r="H50" s="26">
        <f t="shared" si="13"/>
        <v>17689</v>
      </c>
      <c r="I50" s="26">
        <v>2</v>
      </c>
      <c r="J50" s="26">
        <v>17568</v>
      </c>
      <c r="K50" s="26">
        <v>0</v>
      </c>
      <c r="L50" s="26">
        <v>119</v>
      </c>
      <c r="M50" s="26">
        <f t="shared" si="4"/>
        <v>-67</v>
      </c>
      <c r="N50" s="26">
        <v>1</v>
      </c>
      <c r="O50" s="26">
        <v>68</v>
      </c>
      <c r="P50" s="26"/>
      <c r="Q50" s="26"/>
      <c r="R50" s="26"/>
      <c r="S50" s="26"/>
      <c r="T50" s="26"/>
      <c r="U50" s="17"/>
      <c r="V50" s="17"/>
      <c r="W50" s="17"/>
      <c r="X50" s="17"/>
      <c r="Y50" s="17"/>
      <c r="Z50" s="17"/>
    </row>
    <row r="51" spans="1:26" s="18" customFormat="1" ht="21.75" customHeight="1" x14ac:dyDescent="0.2">
      <c r="A51" s="24" t="s">
        <v>105</v>
      </c>
      <c r="B51" s="16">
        <f t="shared" si="11"/>
        <v>-15624</v>
      </c>
      <c r="C51" s="16">
        <f t="shared" si="12"/>
        <v>2224</v>
      </c>
      <c r="D51" s="16">
        <v>49</v>
      </c>
      <c r="E51" s="16">
        <v>390</v>
      </c>
      <c r="F51" s="16">
        <v>0</v>
      </c>
      <c r="G51" s="16">
        <v>1785</v>
      </c>
      <c r="H51" s="16">
        <f t="shared" si="13"/>
        <v>17848</v>
      </c>
      <c r="I51" s="16">
        <v>2</v>
      </c>
      <c r="J51" s="16">
        <v>17779</v>
      </c>
      <c r="K51" s="16">
        <v>0</v>
      </c>
      <c r="L51" s="16">
        <v>67</v>
      </c>
      <c r="M51" s="16">
        <f t="shared" ref="M51:M54" si="14">+N51-O51</f>
        <v>-63</v>
      </c>
      <c r="N51" s="16">
        <v>2</v>
      </c>
      <c r="O51" s="16">
        <v>65</v>
      </c>
      <c r="P51" s="16"/>
      <c r="Q51" s="16"/>
      <c r="R51" s="16"/>
      <c r="S51" s="16"/>
      <c r="T51" s="16"/>
      <c r="U51" s="17"/>
      <c r="V51" s="17"/>
      <c r="W51" s="17"/>
      <c r="X51" s="17"/>
      <c r="Y51" s="17"/>
      <c r="Z51" s="17"/>
    </row>
    <row r="52" spans="1:26" s="18" customFormat="1" ht="21.75" customHeight="1" x14ac:dyDescent="0.2">
      <c r="A52" s="25" t="s">
        <v>106</v>
      </c>
      <c r="B52" s="19">
        <f t="shared" si="11"/>
        <v>0</v>
      </c>
      <c r="C52" s="19">
        <f t="shared" si="12"/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13"/>
        <v>0</v>
      </c>
      <c r="I52" s="19">
        <v>0</v>
      </c>
      <c r="J52" s="19">
        <v>0</v>
      </c>
      <c r="K52" s="19">
        <v>0</v>
      </c>
      <c r="L52" s="19">
        <v>0</v>
      </c>
      <c r="M52" s="19">
        <f t="shared" si="14"/>
        <v>0</v>
      </c>
      <c r="N52" s="19">
        <v>0</v>
      </c>
      <c r="O52" s="19">
        <v>0</v>
      </c>
      <c r="P52" s="19"/>
      <c r="Q52" s="19"/>
      <c r="R52" s="19"/>
      <c r="S52" s="19"/>
      <c r="T52" s="19"/>
      <c r="U52" s="17"/>
      <c r="V52" s="17"/>
      <c r="W52" s="17"/>
      <c r="X52" s="17"/>
      <c r="Y52" s="17"/>
      <c r="Z52" s="17"/>
    </row>
    <row r="53" spans="1:26" s="18" customFormat="1" ht="21.75" customHeight="1" x14ac:dyDescent="0.2">
      <c r="A53" s="24" t="s">
        <v>107</v>
      </c>
      <c r="B53" s="16">
        <f t="shared" si="11"/>
        <v>0</v>
      </c>
      <c r="C53" s="16">
        <f t="shared" si="12"/>
        <v>0</v>
      </c>
      <c r="D53" s="16">
        <v>0</v>
      </c>
      <c r="E53" s="16">
        <v>0</v>
      </c>
      <c r="F53" s="16">
        <v>0</v>
      </c>
      <c r="G53" s="16">
        <v>0</v>
      </c>
      <c r="H53" s="16">
        <f t="shared" si="13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4"/>
        <v>0</v>
      </c>
      <c r="N53" s="16">
        <v>0</v>
      </c>
      <c r="O53" s="16">
        <v>0</v>
      </c>
      <c r="P53" s="16"/>
      <c r="Q53" s="16"/>
      <c r="R53" s="16"/>
      <c r="S53" s="16"/>
      <c r="T53" s="16"/>
      <c r="U53" s="17"/>
      <c r="V53" s="17"/>
      <c r="W53" s="17"/>
      <c r="X53" s="17"/>
      <c r="Y53" s="17"/>
      <c r="Z53" s="17"/>
    </row>
    <row r="54" spans="1:26" s="18" customFormat="1" ht="21.75" customHeight="1" x14ac:dyDescent="0.2">
      <c r="A54" s="25" t="s">
        <v>108</v>
      </c>
      <c r="B54" s="26">
        <f t="shared" si="11"/>
        <v>0</v>
      </c>
      <c r="C54" s="26">
        <f t="shared" si="12"/>
        <v>0</v>
      </c>
      <c r="D54" s="26">
        <v>0</v>
      </c>
      <c r="E54" s="26">
        <v>0</v>
      </c>
      <c r="F54" s="26">
        <v>0</v>
      </c>
      <c r="G54" s="26">
        <v>0</v>
      </c>
      <c r="H54" s="26">
        <f t="shared" si="13"/>
        <v>0</v>
      </c>
      <c r="I54" s="26">
        <v>0</v>
      </c>
      <c r="J54" s="26">
        <v>0</v>
      </c>
      <c r="K54" s="26">
        <v>0</v>
      </c>
      <c r="L54" s="26">
        <v>0</v>
      </c>
      <c r="M54" s="26">
        <f t="shared" si="14"/>
        <v>0</v>
      </c>
      <c r="N54" s="26">
        <v>0</v>
      </c>
      <c r="O54" s="26">
        <v>0</v>
      </c>
      <c r="P54" s="26"/>
      <c r="Q54" s="26"/>
      <c r="R54" s="26"/>
      <c r="S54" s="26"/>
      <c r="T54" s="26"/>
      <c r="U54" s="17"/>
      <c r="V54" s="17"/>
      <c r="W54" s="17"/>
      <c r="X54" s="17"/>
      <c r="Y54" s="17"/>
      <c r="Z54" s="17"/>
    </row>
    <row r="55" spans="1:26" s="60" customFormat="1" ht="21.75" customHeight="1" x14ac:dyDescent="0.2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9"/>
      <c r="V55" s="59"/>
      <c r="W55" s="59"/>
      <c r="X55" s="59"/>
      <c r="Y55" s="59"/>
    </row>
    <row r="56" spans="1:26" s="60" customFormat="1" ht="21.75" customHeight="1" x14ac:dyDescent="0.2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59"/>
      <c r="V56" s="59"/>
      <c r="W56" s="59"/>
      <c r="X56" s="59"/>
      <c r="Y56" s="59"/>
    </row>
    <row r="57" spans="1:26" s="60" customFormat="1" ht="21.75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9"/>
      <c r="V57" s="59"/>
      <c r="W57" s="59"/>
      <c r="X57" s="59"/>
      <c r="Y57" s="59"/>
    </row>
    <row r="58" spans="1:26" s="60" customFormat="1" ht="21.75" customHeight="1" x14ac:dyDescent="0.2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59"/>
      <c r="V58" s="59"/>
      <c r="W58" s="59"/>
      <c r="X58" s="59"/>
      <c r="Y58" s="59"/>
    </row>
    <row r="59" spans="1:26" s="13" customFormat="1" ht="21.75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12"/>
      <c r="V59" s="12"/>
      <c r="W59" s="12"/>
      <c r="X59" s="12"/>
      <c r="Y59" s="12"/>
    </row>
    <row r="60" spans="1:26" s="60" customFormat="1" ht="21.75" customHeight="1" x14ac:dyDescent="0.2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59"/>
      <c r="V60" s="59"/>
      <c r="W60" s="59"/>
      <c r="X60" s="59"/>
      <c r="Y60" s="59"/>
    </row>
    <row r="61" spans="1:26" s="60" customFormat="1" ht="21.75" customHeight="1" x14ac:dyDescent="0.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9"/>
      <c r="V61" s="59"/>
      <c r="W61" s="59"/>
      <c r="X61" s="59"/>
      <c r="Y61" s="59"/>
    </row>
  </sheetData>
  <mergeCells count="19">
    <mergeCell ref="B5:O5"/>
    <mergeCell ref="C8:C9"/>
    <mergeCell ref="L8:L9"/>
    <mergeCell ref="H7:L7"/>
    <mergeCell ref="C7:G7"/>
    <mergeCell ref="D8:D9"/>
    <mergeCell ref="B6:L6"/>
    <mergeCell ref="M7:M9"/>
    <mergeCell ref="M6:O6"/>
    <mergeCell ref="I8:I9"/>
    <mergeCell ref="J8:J9"/>
    <mergeCell ref="K8:K9"/>
    <mergeCell ref="B7:B9"/>
    <mergeCell ref="H8:H9"/>
    <mergeCell ref="E8:E9"/>
    <mergeCell ref="F8:F9"/>
    <mergeCell ref="G8:G9"/>
    <mergeCell ref="O7:O9"/>
    <mergeCell ref="N7:N9"/>
  </mergeCells>
  <phoneticPr fontId="1" type="noConversion"/>
  <pageMargins left="0" right="0.19685039370078741" top="0.27559055118110237" bottom="0.19685039370078741" header="0.27559055118110237" footer="0.15748031496062992"/>
  <pageSetup paperSize="9" scale="63" fitToHeight="4" orientation="landscape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38"/>
  <sheetViews>
    <sheetView showGridLines="0" view="pageBreakPreview" zoomScale="75" zoomScaleNormal="100" zoomScaleSheetLayoutView="75" workbookViewId="0">
      <pane xSplit="1" ySplit="10" topLeftCell="B32" activePane="bottomRight" state="frozen"/>
      <selection pane="topRight" activeCell="B1" sqref="B1"/>
      <selection pane="bottomLeft" activeCell="A11" sqref="A11"/>
      <selection pane="bottomRight" activeCell="V55" sqref="V55"/>
    </sheetView>
  </sheetViews>
  <sheetFormatPr defaultRowHeight="12.75" x14ac:dyDescent="0.2"/>
  <cols>
    <col min="1" max="1" width="14" style="80" customWidth="1"/>
    <col min="2" max="3" width="12" style="63" customWidth="1"/>
    <col min="4" max="4" width="12.140625" style="63" customWidth="1"/>
    <col min="5" max="5" width="11.85546875" style="63" customWidth="1"/>
    <col min="6" max="6" width="11" style="63" customWidth="1"/>
    <col min="7" max="7" width="17.42578125" style="63" customWidth="1"/>
    <col min="8" max="8" width="14" style="63" customWidth="1"/>
    <col min="9" max="9" width="10.28515625" style="63" customWidth="1"/>
    <col min="10" max="10" width="17.5703125" style="63" customWidth="1"/>
    <col min="11" max="11" width="15.140625" style="63" customWidth="1"/>
    <col min="12" max="12" width="10.85546875" style="63" customWidth="1"/>
    <col min="13" max="13" width="11.5703125" style="63" customWidth="1"/>
    <col min="14" max="14" width="14.85546875" style="63" customWidth="1"/>
    <col min="15" max="15" width="11.140625" style="63" customWidth="1"/>
    <col min="16" max="16" width="19" style="63" customWidth="1"/>
    <col min="17" max="17" width="23.28515625" style="63" customWidth="1"/>
    <col min="18" max="18" width="12.5703125" style="63" customWidth="1"/>
    <col min="19" max="19" width="16.5703125" style="63" customWidth="1"/>
    <col min="20" max="20" width="14.28515625" style="63" customWidth="1"/>
    <col min="21" max="22" width="21.85546875" style="63" customWidth="1"/>
    <col min="23" max="16384" width="9.140625" style="63"/>
  </cols>
  <sheetData>
    <row r="1" spans="1:33" s="9" customFormat="1" ht="18" x14ac:dyDescent="0.2">
      <c r="A1" s="61" t="s">
        <v>100</v>
      </c>
    </row>
    <row r="2" spans="1:33" s="54" customFormat="1" x14ac:dyDescent="0.2"/>
    <row r="3" spans="1:33" s="54" customFormat="1" ht="15.75" x14ac:dyDescent="0.25">
      <c r="A3" s="62" t="s">
        <v>73</v>
      </c>
      <c r="C3" s="62"/>
      <c r="D3" s="62"/>
    </row>
    <row r="4" spans="1:33" s="54" customFormat="1" x14ac:dyDescent="0.2">
      <c r="R4" s="79"/>
      <c r="S4" s="79"/>
      <c r="T4" s="79"/>
      <c r="U4" s="79"/>
      <c r="V4" s="79"/>
    </row>
    <row r="5" spans="1:33" s="77" customFormat="1" ht="24.75" customHeight="1" x14ac:dyDescent="0.25">
      <c r="A5" s="56"/>
      <c r="B5" s="213" t="s">
        <v>57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8"/>
    </row>
    <row r="6" spans="1:33" s="20" customFormat="1" ht="22.5" customHeight="1" x14ac:dyDescent="0.2">
      <c r="A6" s="78"/>
      <c r="B6" s="139" t="s">
        <v>3</v>
      </c>
      <c r="C6" s="141" t="s">
        <v>50</v>
      </c>
      <c r="D6" s="143" t="s">
        <v>4</v>
      </c>
      <c r="E6" s="137" t="s">
        <v>29</v>
      </c>
      <c r="F6" s="132"/>
      <c r="G6" s="132"/>
      <c r="H6" s="132"/>
      <c r="I6" s="132"/>
      <c r="J6" s="132"/>
      <c r="K6" s="133"/>
      <c r="L6" s="137" t="s">
        <v>30</v>
      </c>
      <c r="M6" s="132"/>
      <c r="N6" s="132"/>
      <c r="O6" s="132"/>
      <c r="P6" s="132"/>
      <c r="Q6" s="132"/>
      <c r="R6" s="132"/>
      <c r="S6" s="132"/>
      <c r="T6" s="132"/>
      <c r="U6" s="132"/>
      <c r="V6" s="133"/>
    </row>
    <row r="7" spans="1:33" s="55" customFormat="1" ht="30" customHeight="1" x14ac:dyDescent="0.25">
      <c r="A7" s="57"/>
      <c r="B7" s="139"/>
      <c r="C7" s="217"/>
      <c r="D7" s="218"/>
      <c r="E7" s="219" t="s">
        <v>3</v>
      </c>
      <c r="F7" s="201" t="s">
        <v>50</v>
      </c>
      <c r="G7" s="202"/>
      <c r="H7" s="203"/>
      <c r="I7" s="202" t="s">
        <v>4</v>
      </c>
      <c r="J7" s="202"/>
      <c r="K7" s="203"/>
      <c r="L7" s="204" t="s">
        <v>3</v>
      </c>
      <c r="M7" s="201" t="s">
        <v>50</v>
      </c>
      <c r="N7" s="202"/>
      <c r="O7" s="202"/>
      <c r="P7" s="202"/>
      <c r="Q7" s="203"/>
      <c r="R7" s="201" t="s">
        <v>4</v>
      </c>
      <c r="S7" s="202"/>
      <c r="T7" s="202"/>
      <c r="U7" s="202"/>
      <c r="V7" s="203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</row>
    <row r="8" spans="1:33" s="55" customFormat="1" ht="40.5" customHeight="1" x14ac:dyDescent="0.25">
      <c r="A8" s="76" t="s">
        <v>99</v>
      </c>
      <c r="B8" s="139"/>
      <c r="C8" s="217"/>
      <c r="D8" s="218"/>
      <c r="E8" s="219"/>
      <c r="F8" s="73" t="s">
        <v>35</v>
      </c>
      <c r="G8" s="209" t="s">
        <v>34</v>
      </c>
      <c r="H8" s="209" t="s">
        <v>37</v>
      </c>
      <c r="I8" s="105" t="s">
        <v>35</v>
      </c>
      <c r="J8" s="209" t="s">
        <v>34</v>
      </c>
      <c r="K8" s="209" t="s">
        <v>37</v>
      </c>
      <c r="L8" s="204"/>
      <c r="M8" s="73" t="s">
        <v>35</v>
      </c>
      <c r="N8" s="211" t="s">
        <v>42</v>
      </c>
      <c r="O8" s="214" t="s">
        <v>43</v>
      </c>
      <c r="P8" s="215"/>
      <c r="Q8" s="216"/>
      <c r="R8" s="73" t="s">
        <v>35</v>
      </c>
      <c r="S8" s="211" t="s">
        <v>42</v>
      </c>
      <c r="T8" s="214" t="s">
        <v>43</v>
      </c>
      <c r="U8" s="215"/>
      <c r="V8" s="216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pans="1:33" s="55" customFormat="1" ht="61.5" customHeight="1" x14ac:dyDescent="0.25">
      <c r="A9" s="66"/>
      <c r="B9" s="140"/>
      <c r="C9" s="142"/>
      <c r="D9" s="144"/>
      <c r="E9" s="93"/>
      <c r="F9" s="74"/>
      <c r="G9" s="210"/>
      <c r="H9" s="210"/>
      <c r="I9" s="106"/>
      <c r="J9" s="210"/>
      <c r="K9" s="210"/>
      <c r="L9" s="67"/>
      <c r="M9" s="74"/>
      <c r="N9" s="212"/>
      <c r="O9" s="107" t="s">
        <v>35</v>
      </c>
      <c r="P9" s="108" t="s">
        <v>44</v>
      </c>
      <c r="Q9" s="108" t="s">
        <v>45</v>
      </c>
      <c r="R9" s="74"/>
      <c r="S9" s="212"/>
      <c r="T9" s="107" t="s">
        <v>35</v>
      </c>
      <c r="U9" s="108" t="s">
        <v>44</v>
      </c>
      <c r="V9" s="108" t="s">
        <v>45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pans="1:33" s="15" customFormat="1" ht="16.5" customHeight="1" x14ac:dyDescent="0.25">
      <c r="A10" s="27">
        <v>1</v>
      </c>
      <c r="B10" s="27">
        <f t="shared" ref="B10:V10" si="0">A10+1</f>
        <v>2</v>
      </c>
      <c r="C10" s="27">
        <f t="shared" si="0"/>
        <v>3</v>
      </c>
      <c r="D10" s="27">
        <f t="shared" si="0"/>
        <v>4</v>
      </c>
      <c r="E10" s="27">
        <f t="shared" si="0"/>
        <v>5</v>
      </c>
      <c r="F10" s="27">
        <f t="shared" si="0"/>
        <v>6</v>
      </c>
      <c r="G10" s="27">
        <f t="shared" si="0"/>
        <v>7</v>
      </c>
      <c r="H10" s="27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27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27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27">
        <f t="shared" si="0"/>
        <v>20</v>
      </c>
      <c r="U10" s="27">
        <f t="shared" si="0"/>
        <v>21</v>
      </c>
      <c r="V10" s="27">
        <f t="shared" si="0"/>
        <v>22</v>
      </c>
    </row>
    <row r="11" spans="1:33" s="18" customFormat="1" ht="21.75" customHeight="1" x14ac:dyDescent="0.2">
      <c r="A11" s="24" t="s">
        <v>9</v>
      </c>
      <c r="B11" s="16">
        <f t="shared" ref="B11:B30" si="1">+C11-D11</f>
        <v>-4920</v>
      </c>
      <c r="C11" s="16">
        <f>+F11+M11++'MPI MIF 2-IIP MFIs 2'!C11+'MPI MIF 2-IIP MFIs 2'!L11</f>
        <v>11711</v>
      </c>
      <c r="D11" s="16">
        <f>+I11+R11+'MPI MIF 2-IIP MFIs 2'!G11+'MPI MIF 2-IIP MFIs 2'!M11</f>
        <v>16631</v>
      </c>
      <c r="E11" s="16">
        <f t="shared" ref="E11:E30" si="2">+F11-I11</f>
        <v>-5909</v>
      </c>
      <c r="F11" s="16">
        <f t="shared" ref="F11:F30" si="3">+G11+H11</f>
        <v>181</v>
      </c>
      <c r="G11" s="16">
        <v>181</v>
      </c>
      <c r="H11" s="16">
        <v>0</v>
      </c>
      <c r="I11" s="16">
        <f t="shared" ref="I11:I30" si="4">+J11+K11</f>
        <v>6090</v>
      </c>
      <c r="J11" s="16">
        <v>5772</v>
      </c>
      <c r="K11" s="16">
        <v>318</v>
      </c>
      <c r="L11" s="16">
        <f t="shared" ref="L11:L30" si="5">+M11-R11</f>
        <v>-1274</v>
      </c>
      <c r="M11" s="16">
        <f t="shared" ref="M11:M30" si="6">+N11+O11</f>
        <v>1363</v>
      </c>
      <c r="N11" s="16">
        <v>5</v>
      </c>
      <c r="O11" s="16">
        <f t="shared" ref="O11:O30" si="7">+P11+Q11</f>
        <v>1358</v>
      </c>
      <c r="P11" s="16">
        <v>1230</v>
      </c>
      <c r="Q11" s="16">
        <v>128</v>
      </c>
      <c r="R11" s="16">
        <f t="shared" ref="R11:R30" si="8">+S11+T11</f>
        <v>2637</v>
      </c>
      <c r="S11" s="16">
        <v>2071</v>
      </c>
      <c r="T11" s="16">
        <f t="shared" ref="T11:T30" si="9">+U11+V11</f>
        <v>566</v>
      </c>
      <c r="U11" s="16">
        <v>543</v>
      </c>
      <c r="V11" s="16">
        <v>23</v>
      </c>
      <c r="W11" s="17"/>
      <c r="X11" s="17"/>
      <c r="Y11" s="17"/>
      <c r="Z11" s="17"/>
    </row>
    <row r="12" spans="1:33" s="18" customFormat="1" ht="21.75" customHeight="1" x14ac:dyDescent="0.2">
      <c r="A12" s="25" t="s">
        <v>10</v>
      </c>
      <c r="B12" s="19">
        <f t="shared" si="1"/>
        <v>-4064</v>
      </c>
      <c r="C12" s="19">
        <f>+F12+M12++'MPI MIF 2-IIP MFIs 2'!C12+'MPI MIF 2-IIP MFIs 2'!L12</f>
        <v>14195</v>
      </c>
      <c r="D12" s="19">
        <f>+I12+R12+'MPI MIF 2-IIP MFIs 2'!G12+'MPI MIF 2-IIP MFIs 2'!M12</f>
        <v>18259</v>
      </c>
      <c r="E12" s="19">
        <f t="shared" si="2"/>
        <v>-6553</v>
      </c>
      <c r="F12" s="19">
        <f t="shared" si="3"/>
        <v>177</v>
      </c>
      <c r="G12" s="19">
        <v>177</v>
      </c>
      <c r="H12" s="19">
        <v>0</v>
      </c>
      <c r="I12" s="19">
        <f t="shared" si="4"/>
        <v>6730</v>
      </c>
      <c r="J12" s="19">
        <v>6409</v>
      </c>
      <c r="K12" s="19">
        <v>321</v>
      </c>
      <c r="L12" s="19">
        <f t="shared" si="5"/>
        <v>-1295</v>
      </c>
      <c r="M12" s="19">
        <f t="shared" si="6"/>
        <v>1340</v>
      </c>
      <c r="N12" s="19">
        <v>6</v>
      </c>
      <c r="O12" s="19">
        <f t="shared" si="7"/>
        <v>1334</v>
      </c>
      <c r="P12" s="19">
        <v>1111</v>
      </c>
      <c r="Q12" s="19">
        <v>223</v>
      </c>
      <c r="R12" s="19">
        <f t="shared" si="8"/>
        <v>2635</v>
      </c>
      <c r="S12" s="19">
        <v>2020</v>
      </c>
      <c r="T12" s="19">
        <f t="shared" si="9"/>
        <v>615</v>
      </c>
      <c r="U12" s="19">
        <v>546</v>
      </c>
      <c r="V12" s="19">
        <v>69</v>
      </c>
      <c r="W12" s="17"/>
      <c r="X12" s="17"/>
      <c r="Y12" s="17"/>
      <c r="Z12" s="17"/>
    </row>
    <row r="13" spans="1:33" s="18" customFormat="1" ht="21.75" customHeight="1" x14ac:dyDescent="0.2">
      <c r="A13" s="24" t="s">
        <v>11</v>
      </c>
      <c r="B13" s="16">
        <f t="shared" si="1"/>
        <v>-4206</v>
      </c>
      <c r="C13" s="16">
        <f>+F13+M13++'MPI MIF 2-IIP MFIs 2'!C13+'MPI MIF 2-IIP MFIs 2'!L13</f>
        <v>15047</v>
      </c>
      <c r="D13" s="16">
        <f>+I13+R13+'MPI MIF 2-IIP MFIs 2'!G13+'MPI MIF 2-IIP MFIs 2'!M13</f>
        <v>19253</v>
      </c>
      <c r="E13" s="16">
        <f t="shared" si="2"/>
        <v>-7002</v>
      </c>
      <c r="F13" s="16">
        <f t="shared" si="3"/>
        <v>180</v>
      </c>
      <c r="G13" s="16">
        <v>180</v>
      </c>
      <c r="H13" s="16">
        <v>0</v>
      </c>
      <c r="I13" s="16">
        <f t="shared" si="4"/>
        <v>7182</v>
      </c>
      <c r="J13" s="16">
        <v>6869</v>
      </c>
      <c r="K13" s="16">
        <v>313</v>
      </c>
      <c r="L13" s="16">
        <f t="shared" si="5"/>
        <v>-1937</v>
      </c>
      <c r="M13" s="16">
        <f t="shared" si="6"/>
        <v>1217</v>
      </c>
      <c r="N13" s="16">
        <v>7</v>
      </c>
      <c r="O13" s="16">
        <f t="shared" si="7"/>
        <v>1210</v>
      </c>
      <c r="P13" s="16">
        <v>977</v>
      </c>
      <c r="Q13" s="16">
        <v>233</v>
      </c>
      <c r="R13" s="16">
        <f t="shared" si="8"/>
        <v>3154</v>
      </c>
      <c r="S13" s="16">
        <v>2222</v>
      </c>
      <c r="T13" s="16">
        <f t="shared" si="9"/>
        <v>932</v>
      </c>
      <c r="U13" s="16">
        <v>864</v>
      </c>
      <c r="V13" s="16">
        <v>68</v>
      </c>
      <c r="W13" s="17"/>
      <c r="X13" s="17"/>
      <c r="Y13" s="17"/>
      <c r="Z13" s="17"/>
    </row>
    <row r="14" spans="1:33" s="18" customFormat="1" ht="21.75" customHeight="1" x14ac:dyDescent="0.2">
      <c r="A14" s="25" t="s">
        <v>12</v>
      </c>
      <c r="B14" s="26">
        <f t="shared" si="1"/>
        <v>-4196</v>
      </c>
      <c r="C14" s="26">
        <f>+F14+M14++'MPI MIF 2-IIP MFIs 2'!C14+'MPI MIF 2-IIP MFIs 2'!L14</f>
        <v>18238</v>
      </c>
      <c r="D14" s="26">
        <f>+I14+R14+'MPI MIF 2-IIP MFIs 2'!G14+'MPI MIF 2-IIP MFIs 2'!M14</f>
        <v>22434</v>
      </c>
      <c r="E14" s="26">
        <f t="shared" si="2"/>
        <v>-7870</v>
      </c>
      <c r="F14" s="26">
        <f t="shared" si="3"/>
        <v>163</v>
      </c>
      <c r="G14" s="26">
        <v>162</v>
      </c>
      <c r="H14" s="26">
        <v>1</v>
      </c>
      <c r="I14" s="26">
        <f t="shared" si="4"/>
        <v>8033</v>
      </c>
      <c r="J14" s="26">
        <v>7720</v>
      </c>
      <c r="K14" s="26">
        <v>313</v>
      </c>
      <c r="L14" s="26">
        <f t="shared" si="5"/>
        <v>-3832</v>
      </c>
      <c r="M14" s="26">
        <f t="shared" si="6"/>
        <v>976</v>
      </c>
      <c r="N14" s="26">
        <v>7</v>
      </c>
      <c r="O14" s="26">
        <f t="shared" si="7"/>
        <v>969</v>
      </c>
      <c r="P14" s="26">
        <v>965</v>
      </c>
      <c r="Q14" s="26">
        <v>4</v>
      </c>
      <c r="R14" s="26">
        <f t="shared" si="8"/>
        <v>4808</v>
      </c>
      <c r="S14" s="26">
        <v>3875</v>
      </c>
      <c r="T14" s="26">
        <f t="shared" si="9"/>
        <v>933</v>
      </c>
      <c r="U14" s="26">
        <v>867</v>
      </c>
      <c r="V14" s="26">
        <v>66</v>
      </c>
      <c r="W14" s="17"/>
      <c r="X14" s="17"/>
      <c r="Y14" s="17"/>
      <c r="Z14" s="17"/>
    </row>
    <row r="15" spans="1:33" s="18" customFormat="1" ht="21.75" customHeight="1" x14ac:dyDescent="0.2">
      <c r="A15" s="24" t="s">
        <v>13</v>
      </c>
      <c r="B15" s="16">
        <f t="shared" si="1"/>
        <v>-3697</v>
      </c>
      <c r="C15" s="16">
        <f>+F15+M15++'MPI MIF 2-IIP MFIs 2'!C15+'MPI MIF 2-IIP MFIs 2'!L15</f>
        <v>19492</v>
      </c>
      <c r="D15" s="16">
        <f>+I15+R15+'MPI MIF 2-IIP MFIs 2'!G15+'MPI MIF 2-IIP MFIs 2'!M15</f>
        <v>23189</v>
      </c>
      <c r="E15" s="16">
        <f t="shared" si="2"/>
        <v>-8112</v>
      </c>
      <c r="F15" s="16">
        <f t="shared" si="3"/>
        <v>160</v>
      </c>
      <c r="G15" s="16">
        <v>159</v>
      </c>
      <c r="H15" s="16">
        <v>1</v>
      </c>
      <c r="I15" s="16">
        <f t="shared" si="4"/>
        <v>8272</v>
      </c>
      <c r="J15" s="16">
        <v>7965</v>
      </c>
      <c r="K15" s="16">
        <v>307</v>
      </c>
      <c r="L15" s="16">
        <f t="shared" si="5"/>
        <v>-3913</v>
      </c>
      <c r="M15" s="16">
        <f t="shared" si="6"/>
        <v>1354</v>
      </c>
      <c r="N15" s="16">
        <v>7</v>
      </c>
      <c r="O15" s="16">
        <f t="shared" si="7"/>
        <v>1347</v>
      </c>
      <c r="P15" s="16">
        <v>1345</v>
      </c>
      <c r="Q15" s="16">
        <v>2</v>
      </c>
      <c r="R15" s="16">
        <f t="shared" si="8"/>
        <v>5267</v>
      </c>
      <c r="S15" s="16">
        <v>4232</v>
      </c>
      <c r="T15" s="16">
        <f t="shared" si="9"/>
        <v>1035</v>
      </c>
      <c r="U15" s="16">
        <v>968</v>
      </c>
      <c r="V15" s="16">
        <v>67</v>
      </c>
      <c r="W15" s="17"/>
      <c r="X15" s="17"/>
      <c r="Y15" s="17"/>
      <c r="Z15" s="17"/>
    </row>
    <row r="16" spans="1:33" s="18" customFormat="1" ht="21.75" customHeight="1" x14ac:dyDescent="0.2">
      <c r="A16" s="25" t="s">
        <v>14</v>
      </c>
      <c r="B16" s="19">
        <f t="shared" si="1"/>
        <v>-3043</v>
      </c>
      <c r="C16" s="19">
        <f>+F16+M16++'MPI MIF 2-IIP MFIs 2'!C16+'MPI MIF 2-IIP MFIs 2'!L16</f>
        <v>20634</v>
      </c>
      <c r="D16" s="19">
        <f>+I16+R16+'MPI MIF 2-IIP MFIs 2'!G16+'MPI MIF 2-IIP MFIs 2'!M16</f>
        <v>23677</v>
      </c>
      <c r="E16" s="19">
        <f t="shared" si="2"/>
        <v>-7910</v>
      </c>
      <c r="F16" s="19">
        <f t="shared" si="3"/>
        <v>164</v>
      </c>
      <c r="G16" s="19">
        <v>163</v>
      </c>
      <c r="H16" s="19">
        <v>1</v>
      </c>
      <c r="I16" s="19">
        <f t="shared" si="4"/>
        <v>8074</v>
      </c>
      <c r="J16" s="19">
        <v>7764</v>
      </c>
      <c r="K16" s="19">
        <v>310</v>
      </c>
      <c r="L16" s="19">
        <f t="shared" si="5"/>
        <v>-4708</v>
      </c>
      <c r="M16" s="19">
        <f t="shared" si="6"/>
        <v>1320</v>
      </c>
      <c r="N16" s="19">
        <v>7</v>
      </c>
      <c r="O16" s="19">
        <f t="shared" si="7"/>
        <v>1313</v>
      </c>
      <c r="P16" s="19">
        <v>1313</v>
      </c>
      <c r="Q16" s="19">
        <v>0</v>
      </c>
      <c r="R16" s="19">
        <f t="shared" si="8"/>
        <v>6028</v>
      </c>
      <c r="S16" s="19">
        <v>4515</v>
      </c>
      <c r="T16" s="19">
        <f t="shared" si="9"/>
        <v>1513</v>
      </c>
      <c r="U16" s="19">
        <v>1439</v>
      </c>
      <c r="V16" s="19">
        <v>74</v>
      </c>
      <c r="W16" s="17"/>
      <c r="X16" s="17"/>
      <c r="Y16" s="17"/>
      <c r="Z16" s="17"/>
    </row>
    <row r="17" spans="1:26" s="21" customFormat="1" ht="21.75" customHeight="1" x14ac:dyDescent="0.2">
      <c r="A17" s="24" t="s">
        <v>15</v>
      </c>
      <c r="B17" s="16">
        <f t="shared" si="1"/>
        <v>-2976</v>
      </c>
      <c r="C17" s="16">
        <f>+F17+M17++'MPI MIF 2-IIP MFIs 2'!C17+'MPI MIF 2-IIP MFIs 2'!L17</f>
        <v>22268</v>
      </c>
      <c r="D17" s="16">
        <f>+I17+R17+'MPI MIF 2-IIP MFIs 2'!G17+'MPI MIF 2-IIP MFIs 2'!M17</f>
        <v>25244</v>
      </c>
      <c r="E17" s="16">
        <f t="shared" si="2"/>
        <v>-8125</v>
      </c>
      <c r="F17" s="16">
        <f t="shared" si="3"/>
        <v>168</v>
      </c>
      <c r="G17" s="16">
        <v>167</v>
      </c>
      <c r="H17" s="16">
        <v>1</v>
      </c>
      <c r="I17" s="16">
        <f t="shared" si="4"/>
        <v>8293</v>
      </c>
      <c r="J17" s="16">
        <v>7982</v>
      </c>
      <c r="K17" s="16">
        <v>311</v>
      </c>
      <c r="L17" s="16">
        <f t="shared" si="5"/>
        <v>-5513</v>
      </c>
      <c r="M17" s="16">
        <f t="shared" si="6"/>
        <v>1600</v>
      </c>
      <c r="N17" s="16">
        <v>7</v>
      </c>
      <c r="O17" s="16">
        <f t="shared" si="7"/>
        <v>1593</v>
      </c>
      <c r="P17" s="16">
        <v>1593</v>
      </c>
      <c r="Q17" s="16">
        <v>0</v>
      </c>
      <c r="R17" s="16">
        <f t="shared" si="8"/>
        <v>7113</v>
      </c>
      <c r="S17" s="16">
        <v>5677</v>
      </c>
      <c r="T17" s="16">
        <f t="shared" si="9"/>
        <v>1436</v>
      </c>
      <c r="U17" s="16">
        <v>1362</v>
      </c>
      <c r="V17" s="16">
        <v>74</v>
      </c>
      <c r="W17" s="20"/>
      <c r="X17" s="20"/>
      <c r="Y17" s="20"/>
      <c r="Z17" s="20"/>
    </row>
    <row r="18" spans="1:26" s="18" customFormat="1" ht="21.75" customHeight="1" x14ac:dyDescent="0.2">
      <c r="A18" s="25" t="s">
        <v>16</v>
      </c>
      <c r="B18" s="26">
        <f t="shared" si="1"/>
        <v>-5247</v>
      </c>
      <c r="C18" s="26">
        <f>+F18+M18++'MPI MIF 2-IIP MFIs 2'!C18+'MPI MIF 2-IIP MFIs 2'!L18</f>
        <v>21661</v>
      </c>
      <c r="D18" s="26">
        <f>+I18+R18+'MPI MIF 2-IIP MFIs 2'!G18+'MPI MIF 2-IIP MFIs 2'!M18</f>
        <v>26908</v>
      </c>
      <c r="E18" s="26">
        <f t="shared" si="2"/>
        <v>-8579</v>
      </c>
      <c r="F18" s="26">
        <f t="shared" si="3"/>
        <v>168</v>
      </c>
      <c r="G18" s="26">
        <v>167</v>
      </c>
      <c r="H18" s="26">
        <v>1</v>
      </c>
      <c r="I18" s="26">
        <f t="shared" si="4"/>
        <v>8747</v>
      </c>
      <c r="J18" s="26">
        <v>8419</v>
      </c>
      <c r="K18" s="26">
        <v>328</v>
      </c>
      <c r="L18" s="26">
        <f t="shared" si="5"/>
        <v>-6005</v>
      </c>
      <c r="M18" s="26">
        <f t="shared" si="6"/>
        <v>1650</v>
      </c>
      <c r="N18" s="26">
        <v>7</v>
      </c>
      <c r="O18" s="26">
        <f t="shared" si="7"/>
        <v>1643</v>
      </c>
      <c r="P18" s="26">
        <v>1643</v>
      </c>
      <c r="Q18" s="26">
        <v>0</v>
      </c>
      <c r="R18" s="26">
        <f t="shared" si="8"/>
        <v>7655</v>
      </c>
      <c r="S18" s="26">
        <v>5632</v>
      </c>
      <c r="T18" s="26">
        <f t="shared" si="9"/>
        <v>2023</v>
      </c>
      <c r="U18" s="26">
        <v>1946</v>
      </c>
      <c r="V18" s="26">
        <v>77</v>
      </c>
      <c r="W18" s="17"/>
      <c r="X18" s="17"/>
      <c r="Y18" s="17"/>
      <c r="Z18" s="17"/>
    </row>
    <row r="19" spans="1:26" s="18" customFormat="1" ht="21.75" customHeight="1" x14ac:dyDescent="0.2">
      <c r="A19" s="24" t="s">
        <v>17</v>
      </c>
      <c r="B19" s="16">
        <f t="shared" si="1"/>
        <v>-6193</v>
      </c>
      <c r="C19" s="16">
        <f>+F19+M19++'MPI MIF 2-IIP MFIs 2'!C19+'MPI MIF 2-IIP MFIs 2'!L19</f>
        <v>22019</v>
      </c>
      <c r="D19" s="16">
        <f>+I19+R19+'MPI MIF 2-IIP MFIs 2'!G19+'MPI MIF 2-IIP MFIs 2'!M19</f>
        <v>28212</v>
      </c>
      <c r="E19" s="16">
        <f t="shared" si="2"/>
        <v>-9119</v>
      </c>
      <c r="F19" s="16">
        <f t="shared" si="3"/>
        <v>171</v>
      </c>
      <c r="G19" s="16">
        <v>170</v>
      </c>
      <c r="H19" s="16">
        <v>1</v>
      </c>
      <c r="I19" s="16">
        <f t="shared" si="4"/>
        <v>9290</v>
      </c>
      <c r="J19" s="16">
        <v>9013</v>
      </c>
      <c r="K19" s="16">
        <v>277</v>
      </c>
      <c r="L19" s="16">
        <f t="shared" si="5"/>
        <v>-7007</v>
      </c>
      <c r="M19" s="16">
        <f t="shared" si="6"/>
        <v>1671</v>
      </c>
      <c r="N19" s="16">
        <v>7</v>
      </c>
      <c r="O19" s="16">
        <f t="shared" si="7"/>
        <v>1664</v>
      </c>
      <c r="P19" s="16">
        <v>1613</v>
      </c>
      <c r="Q19" s="16">
        <v>51</v>
      </c>
      <c r="R19" s="16">
        <f t="shared" si="8"/>
        <v>8678</v>
      </c>
      <c r="S19" s="16">
        <v>6167</v>
      </c>
      <c r="T19" s="16">
        <f t="shared" si="9"/>
        <v>2511</v>
      </c>
      <c r="U19" s="16">
        <v>2442</v>
      </c>
      <c r="V19" s="16">
        <v>69</v>
      </c>
      <c r="W19" s="17"/>
      <c r="X19" s="17"/>
      <c r="Y19" s="17"/>
      <c r="Z19" s="17"/>
    </row>
    <row r="20" spans="1:26" s="18" customFormat="1" ht="21.75" customHeight="1" x14ac:dyDescent="0.2">
      <c r="A20" s="25" t="s">
        <v>18</v>
      </c>
      <c r="B20" s="19">
        <f t="shared" si="1"/>
        <v>-8201</v>
      </c>
      <c r="C20" s="19">
        <f>+F20+M20++'MPI MIF 2-IIP MFIs 2'!C20+'MPI MIF 2-IIP MFIs 2'!L20</f>
        <v>20773</v>
      </c>
      <c r="D20" s="19">
        <f>+I20+R20+'MPI MIF 2-IIP MFIs 2'!G20+'MPI MIF 2-IIP MFIs 2'!M20</f>
        <v>28974</v>
      </c>
      <c r="E20" s="19">
        <f t="shared" si="2"/>
        <v>-8722</v>
      </c>
      <c r="F20" s="19">
        <f t="shared" si="3"/>
        <v>182</v>
      </c>
      <c r="G20" s="19">
        <v>178</v>
      </c>
      <c r="H20" s="19">
        <v>4</v>
      </c>
      <c r="I20" s="19">
        <f t="shared" si="4"/>
        <v>8904</v>
      </c>
      <c r="J20" s="19">
        <v>8628</v>
      </c>
      <c r="K20" s="19">
        <v>276</v>
      </c>
      <c r="L20" s="19">
        <f t="shared" si="5"/>
        <v>-6554</v>
      </c>
      <c r="M20" s="19">
        <f t="shared" si="6"/>
        <v>1702</v>
      </c>
      <c r="N20" s="19">
        <v>7</v>
      </c>
      <c r="O20" s="19">
        <f t="shared" si="7"/>
        <v>1695</v>
      </c>
      <c r="P20" s="19">
        <v>1645</v>
      </c>
      <c r="Q20" s="19">
        <v>50</v>
      </c>
      <c r="R20" s="19">
        <f t="shared" si="8"/>
        <v>8256</v>
      </c>
      <c r="S20" s="19">
        <v>5491</v>
      </c>
      <c r="T20" s="19">
        <f t="shared" si="9"/>
        <v>2765</v>
      </c>
      <c r="U20" s="19">
        <v>2636</v>
      </c>
      <c r="V20" s="19">
        <v>129</v>
      </c>
      <c r="W20" s="17"/>
      <c r="X20" s="17"/>
      <c r="Y20" s="17"/>
      <c r="Z20" s="17"/>
    </row>
    <row r="21" spans="1:26" s="18" customFormat="1" ht="21.75" customHeight="1" x14ac:dyDescent="0.2">
      <c r="A21" s="24" t="s">
        <v>19</v>
      </c>
      <c r="B21" s="16">
        <f t="shared" si="1"/>
        <v>-7649</v>
      </c>
      <c r="C21" s="16">
        <f>+F21+M21++'MPI MIF 2-IIP MFIs 2'!C21+'MPI MIF 2-IIP MFIs 2'!L21</f>
        <v>21290</v>
      </c>
      <c r="D21" s="16">
        <f>+I21+R21+'MPI MIF 2-IIP MFIs 2'!G21+'MPI MIF 2-IIP MFIs 2'!M21</f>
        <v>28939</v>
      </c>
      <c r="E21" s="16">
        <f t="shared" si="2"/>
        <v>-7537</v>
      </c>
      <c r="F21" s="16">
        <f t="shared" si="3"/>
        <v>225</v>
      </c>
      <c r="G21" s="16">
        <v>221</v>
      </c>
      <c r="H21" s="16">
        <v>4</v>
      </c>
      <c r="I21" s="16">
        <f t="shared" si="4"/>
        <v>7762</v>
      </c>
      <c r="J21" s="16">
        <v>7502</v>
      </c>
      <c r="K21" s="16">
        <v>260</v>
      </c>
      <c r="L21" s="16">
        <f t="shared" si="5"/>
        <v>-6699</v>
      </c>
      <c r="M21" s="16">
        <f t="shared" si="6"/>
        <v>1683</v>
      </c>
      <c r="N21" s="16">
        <v>7</v>
      </c>
      <c r="O21" s="16">
        <f t="shared" si="7"/>
        <v>1676</v>
      </c>
      <c r="P21" s="16">
        <v>1558</v>
      </c>
      <c r="Q21" s="16">
        <v>118</v>
      </c>
      <c r="R21" s="16">
        <f t="shared" si="8"/>
        <v>8382</v>
      </c>
      <c r="S21" s="16">
        <v>5765</v>
      </c>
      <c r="T21" s="16">
        <f t="shared" si="9"/>
        <v>2617</v>
      </c>
      <c r="U21" s="16">
        <v>2539</v>
      </c>
      <c r="V21" s="16">
        <v>78</v>
      </c>
      <c r="W21" s="17"/>
      <c r="X21" s="17"/>
      <c r="Y21" s="17"/>
      <c r="Z21" s="17"/>
    </row>
    <row r="22" spans="1:26" s="18" customFormat="1" ht="21.75" customHeight="1" x14ac:dyDescent="0.2">
      <c r="A22" s="25" t="s">
        <v>20</v>
      </c>
      <c r="B22" s="26">
        <f t="shared" si="1"/>
        <v>-10422</v>
      </c>
      <c r="C22" s="26">
        <f>+F22+M22++'MPI MIF 2-IIP MFIs 2'!C22+'MPI MIF 2-IIP MFIs 2'!L22</f>
        <v>22617</v>
      </c>
      <c r="D22" s="26">
        <f>+I22+R22+'MPI MIF 2-IIP MFIs 2'!G22+'MPI MIF 2-IIP MFIs 2'!M22</f>
        <v>33039</v>
      </c>
      <c r="E22" s="26">
        <f t="shared" si="2"/>
        <v>-8506</v>
      </c>
      <c r="F22" s="26">
        <f t="shared" si="3"/>
        <v>241</v>
      </c>
      <c r="G22" s="26">
        <v>237</v>
      </c>
      <c r="H22" s="26">
        <v>4</v>
      </c>
      <c r="I22" s="26">
        <f t="shared" si="4"/>
        <v>8747</v>
      </c>
      <c r="J22" s="26">
        <v>8389</v>
      </c>
      <c r="K22" s="26">
        <v>358</v>
      </c>
      <c r="L22" s="26">
        <f t="shared" si="5"/>
        <v>-7550</v>
      </c>
      <c r="M22" s="26">
        <f t="shared" si="6"/>
        <v>1933</v>
      </c>
      <c r="N22" s="26">
        <v>7</v>
      </c>
      <c r="O22" s="26">
        <f t="shared" si="7"/>
        <v>1926</v>
      </c>
      <c r="P22" s="26">
        <v>1793</v>
      </c>
      <c r="Q22" s="26">
        <v>133</v>
      </c>
      <c r="R22" s="26">
        <f t="shared" si="8"/>
        <v>9483</v>
      </c>
      <c r="S22" s="26">
        <v>6712</v>
      </c>
      <c r="T22" s="26">
        <f t="shared" si="9"/>
        <v>2771</v>
      </c>
      <c r="U22" s="26">
        <v>2693</v>
      </c>
      <c r="V22" s="26">
        <v>78</v>
      </c>
      <c r="W22" s="17"/>
      <c r="X22" s="17"/>
      <c r="Y22" s="17"/>
      <c r="Z22" s="17"/>
    </row>
    <row r="23" spans="1:26" s="21" customFormat="1" ht="21.75" customHeight="1" x14ac:dyDescent="0.2">
      <c r="A23" s="24" t="s">
        <v>21</v>
      </c>
      <c r="B23" s="16">
        <f t="shared" si="1"/>
        <v>-11623</v>
      </c>
      <c r="C23" s="16">
        <f>+F23+M23++'MPI MIF 2-IIP MFIs 2'!C23+'MPI MIF 2-IIP MFIs 2'!L23</f>
        <v>22420</v>
      </c>
      <c r="D23" s="16">
        <f>+I23+R23+'MPI MIF 2-IIP MFIs 2'!G23+'MPI MIF 2-IIP MFIs 2'!M23</f>
        <v>34043</v>
      </c>
      <c r="E23" s="16">
        <f t="shared" si="2"/>
        <v>-8714</v>
      </c>
      <c r="F23" s="16">
        <f t="shared" si="3"/>
        <v>303</v>
      </c>
      <c r="G23" s="16">
        <v>299</v>
      </c>
      <c r="H23" s="16">
        <v>4</v>
      </c>
      <c r="I23" s="16">
        <f t="shared" si="4"/>
        <v>9017</v>
      </c>
      <c r="J23" s="16">
        <v>8660</v>
      </c>
      <c r="K23" s="16">
        <v>357</v>
      </c>
      <c r="L23" s="16">
        <f t="shared" si="5"/>
        <v>-6659</v>
      </c>
      <c r="M23" s="16">
        <f t="shared" si="6"/>
        <v>2010</v>
      </c>
      <c r="N23" s="16">
        <v>10</v>
      </c>
      <c r="O23" s="16">
        <f t="shared" si="7"/>
        <v>2000</v>
      </c>
      <c r="P23" s="16">
        <v>2000</v>
      </c>
      <c r="Q23" s="16">
        <v>0</v>
      </c>
      <c r="R23" s="16">
        <f t="shared" si="8"/>
        <v>8669</v>
      </c>
      <c r="S23" s="16">
        <v>7244</v>
      </c>
      <c r="T23" s="16">
        <f t="shared" si="9"/>
        <v>1425</v>
      </c>
      <c r="U23" s="16">
        <v>1353</v>
      </c>
      <c r="V23" s="16">
        <v>72</v>
      </c>
      <c r="W23" s="20"/>
      <c r="X23" s="20"/>
      <c r="Y23" s="20"/>
      <c r="Z23" s="20"/>
    </row>
    <row r="24" spans="1:26" s="18" customFormat="1" ht="21.75" customHeight="1" x14ac:dyDescent="0.2">
      <c r="A24" s="25" t="s">
        <v>22</v>
      </c>
      <c r="B24" s="19">
        <f t="shared" si="1"/>
        <v>-18122</v>
      </c>
      <c r="C24" s="19">
        <f>+F24+M24++'MPI MIF 2-IIP MFIs 2'!C24+'MPI MIF 2-IIP MFIs 2'!L24</f>
        <v>20328</v>
      </c>
      <c r="D24" s="19">
        <f>+I24+R24+'MPI MIF 2-IIP MFIs 2'!G24+'MPI MIF 2-IIP MFIs 2'!M24</f>
        <v>38450</v>
      </c>
      <c r="E24" s="19">
        <f t="shared" si="2"/>
        <v>-8888</v>
      </c>
      <c r="F24" s="19">
        <f t="shared" si="3"/>
        <v>313</v>
      </c>
      <c r="G24" s="19">
        <v>309</v>
      </c>
      <c r="H24" s="19">
        <v>4</v>
      </c>
      <c r="I24" s="19">
        <f t="shared" si="4"/>
        <v>9201</v>
      </c>
      <c r="J24" s="19">
        <v>8793</v>
      </c>
      <c r="K24" s="19">
        <v>408</v>
      </c>
      <c r="L24" s="19">
        <f t="shared" si="5"/>
        <v>-7445</v>
      </c>
      <c r="M24" s="19">
        <f t="shared" si="6"/>
        <v>2132</v>
      </c>
      <c r="N24" s="19">
        <v>12</v>
      </c>
      <c r="O24" s="19">
        <f t="shared" si="7"/>
        <v>2120</v>
      </c>
      <c r="P24" s="19">
        <v>2115</v>
      </c>
      <c r="Q24" s="19">
        <v>5</v>
      </c>
      <c r="R24" s="19">
        <f t="shared" si="8"/>
        <v>9577</v>
      </c>
      <c r="S24" s="19">
        <v>8149</v>
      </c>
      <c r="T24" s="19">
        <f t="shared" si="9"/>
        <v>1428</v>
      </c>
      <c r="U24" s="19">
        <v>1343</v>
      </c>
      <c r="V24" s="19">
        <v>85</v>
      </c>
      <c r="W24" s="17"/>
      <c r="X24" s="17"/>
      <c r="Y24" s="17"/>
      <c r="Z24" s="17"/>
    </row>
    <row r="25" spans="1:26" s="18" customFormat="1" ht="21.75" customHeight="1" x14ac:dyDescent="0.2">
      <c r="A25" s="24" t="s">
        <v>23</v>
      </c>
      <c r="B25" s="16">
        <f t="shared" si="1"/>
        <v>-20956</v>
      </c>
      <c r="C25" s="16">
        <f>+F25+M25++'MPI MIF 2-IIP MFIs 2'!C25+'MPI MIF 2-IIP MFIs 2'!L25</f>
        <v>20800</v>
      </c>
      <c r="D25" s="16">
        <f>+I25+R25+'MPI MIF 2-IIP MFIs 2'!G25+'MPI MIF 2-IIP MFIs 2'!M25</f>
        <v>41756</v>
      </c>
      <c r="E25" s="16">
        <f t="shared" si="2"/>
        <v>-9229</v>
      </c>
      <c r="F25" s="16">
        <f t="shared" si="3"/>
        <v>336</v>
      </c>
      <c r="G25" s="16">
        <v>332</v>
      </c>
      <c r="H25" s="16">
        <v>4</v>
      </c>
      <c r="I25" s="16">
        <f t="shared" si="4"/>
        <v>9565</v>
      </c>
      <c r="J25" s="16">
        <v>9046</v>
      </c>
      <c r="K25" s="16">
        <v>519</v>
      </c>
      <c r="L25" s="16">
        <f t="shared" si="5"/>
        <v>-6507</v>
      </c>
      <c r="M25" s="16">
        <f t="shared" si="6"/>
        <v>2091</v>
      </c>
      <c r="N25" s="16">
        <v>11</v>
      </c>
      <c r="O25" s="16">
        <f t="shared" si="7"/>
        <v>2080</v>
      </c>
      <c r="P25" s="16">
        <v>2080</v>
      </c>
      <c r="Q25" s="16">
        <v>0</v>
      </c>
      <c r="R25" s="16">
        <f t="shared" si="8"/>
        <v>8598</v>
      </c>
      <c r="S25" s="16">
        <v>7474</v>
      </c>
      <c r="T25" s="16">
        <f t="shared" si="9"/>
        <v>1124</v>
      </c>
      <c r="U25" s="16">
        <v>1041</v>
      </c>
      <c r="V25" s="16">
        <v>83</v>
      </c>
      <c r="W25" s="17"/>
      <c r="X25" s="17"/>
      <c r="Y25" s="17"/>
      <c r="Z25" s="17"/>
    </row>
    <row r="26" spans="1:26" s="18" customFormat="1" ht="21.75" customHeight="1" x14ac:dyDescent="0.2">
      <c r="A26" s="25" t="s">
        <v>0</v>
      </c>
      <c r="B26" s="26">
        <f t="shared" si="1"/>
        <v>-27073</v>
      </c>
      <c r="C26" s="26">
        <f>+F26+M26++'MPI MIF 2-IIP MFIs 2'!C26+'MPI MIF 2-IIP MFIs 2'!L26</f>
        <v>20792</v>
      </c>
      <c r="D26" s="26">
        <f>+I26+R26+'MPI MIF 2-IIP MFIs 2'!G26+'MPI MIF 2-IIP MFIs 2'!M26</f>
        <v>47865</v>
      </c>
      <c r="E26" s="26">
        <f t="shared" si="2"/>
        <v>-10393</v>
      </c>
      <c r="F26" s="26">
        <f t="shared" si="3"/>
        <v>355</v>
      </c>
      <c r="G26" s="26">
        <v>351</v>
      </c>
      <c r="H26" s="26">
        <v>4</v>
      </c>
      <c r="I26" s="26">
        <f t="shared" si="4"/>
        <v>10748</v>
      </c>
      <c r="J26" s="26">
        <v>9999</v>
      </c>
      <c r="K26" s="26">
        <v>749</v>
      </c>
      <c r="L26" s="26">
        <f t="shared" si="5"/>
        <v>-9326</v>
      </c>
      <c r="M26" s="26">
        <f t="shared" si="6"/>
        <v>1699</v>
      </c>
      <c r="N26" s="26">
        <v>13</v>
      </c>
      <c r="O26" s="26">
        <f t="shared" si="7"/>
        <v>1686</v>
      </c>
      <c r="P26" s="26">
        <v>1682</v>
      </c>
      <c r="Q26" s="26">
        <v>4</v>
      </c>
      <c r="R26" s="26">
        <f t="shared" si="8"/>
        <v>11025</v>
      </c>
      <c r="S26" s="26">
        <v>9864</v>
      </c>
      <c r="T26" s="26">
        <f t="shared" si="9"/>
        <v>1161</v>
      </c>
      <c r="U26" s="26">
        <v>1068</v>
      </c>
      <c r="V26" s="26">
        <v>93</v>
      </c>
      <c r="W26" s="17"/>
      <c r="X26" s="17"/>
      <c r="Y26" s="17"/>
      <c r="Z26" s="17"/>
    </row>
    <row r="27" spans="1:26" s="18" customFormat="1" ht="21.75" customHeight="1" x14ac:dyDescent="0.2">
      <c r="A27" s="24" t="s">
        <v>1</v>
      </c>
      <c r="B27" s="16">
        <f t="shared" si="1"/>
        <v>-28066</v>
      </c>
      <c r="C27" s="16">
        <f>+F27+M27++'MPI MIF 2-IIP MFIs 2'!C27+'MPI MIF 2-IIP MFIs 2'!L27</f>
        <v>21644</v>
      </c>
      <c r="D27" s="16">
        <f>+I27+R27+'MPI MIF 2-IIP MFIs 2'!G27+'MPI MIF 2-IIP MFIs 2'!M27</f>
        <v>49710</v>
      </c>
      <c r="E27" s="16">
        <f t="shared" si="2"/>
        <v>-10824</v>
      </c>
      <c r="F27" s="16">
        <f t="shared" si="3"/>
        <v>342</v>
      </c>
      <c r="G27" s="16">
        <v>339</v>
      </c>
      <c r="H27" s="16">
        <v>3</v>
      </c>
      <c r="I27" s="16">
        <f t="shared" si="4"/>
        <v>11166</v>
      </c>
      <c r="J27" s="16">
        <v>10408</v>
      </c>
      <c r="K27" s="16">
        <v>758</v>
      </c>
      <c r="L27" s="16">
        <f t="shared" si="5"/>
        <v>-8022</v>
      </c>
      <c r="M27" s="16">
        <f t="shared" si="6"/>
        <v>1737</v>
      </c>
      <c r="N27" s="16">
        <v>13</v>
      </c>
      <c r="O27" s="16">
        <f t="shared" si="7"/>
        <v>1724</v>
      </c>
      <c r="P27" s="16">
        <v>1724</v>
      </c>
      <c r="Q27" s="16">
        <v>0</v>
      </c>
      <c r="R27" s="16">
        <f t="shared" si="8"/>
        <v>9759</v>
      </c>
      <c r="S27" s="16">
        <v>8479</v>
      </c>
      <c r="T27" s="16">
        <f t="shared" si="9"/>
        <v>1280</v>
      </c>
      <c r="U27" s="16">
        <v>1212</v>
      </c>
      <c r="V27" s="16">
        <v>68</v>
      </c>
      <c r="W27" s="17"/>
      <c r="X27" s="17"/>
      <c r="Y27" s="17"/>
      <c r="Z27" s="17"/>
    </row>
    <row r="28" spans="1:26" s="18" customFormat="1" ht="21.75" customHeight="1" x14ac:dyDescent="0.2">
      <c r="A28" s="25" t="s">
        <v>24</v>
      </c>
      <c r="B28" s="19">
        <f t="shared" si="1"/>
        <v>-35166</v>
      </c>
      <c r="C28" s="19">
        <f>+F28+M28++'MPI MIF 2-IIP MFIs 2'!C28+'MPI MIF 2-IIP MFIs 2'!L28</f>
        <v>20218</v>
      </c>
      <c r="D28" s="19">
        <f>+I28+R28+'MPI MIF 2-IIP MFIs 2'!G28+'MPI MIF 2-IIP MFIs 2'!M28</f>
        <v>55384</v>
      </c>
      <c r="E28" s="19">
        <f t="shared" si="2"/>
        <v>-12286</v>
      </c>
      <c r="F28" s="19">
        <f t="shared" si="3"/>
        <v>338</v>
      </c>
      <c r="G28" s="19">
        <v>335</v>
      </c>
      <c r="H28" s="19">
        <v>3</v>
      </c>
      <c r="I28" s="19">
        <f t="shared" si="4"/>
        <v>12624</v>
      </c>
      <c r="J28" s="19">
        <v>11651</v>
      </c>
      <c r="K28" s="19">
        <v>973</v>
      </c>
      <c r="L28" s="19">
        <f t="shared" si="5"/>
        <v>-7437</v>
      </c>
      <c r="M28" s="19">
        <f t="shared" si="6"/>
        <v>1775</v>
      </c>
      <c r="N28" s="19">
        <v>15</v>
      </c>
      <c r="O28" s="19">
        <f t="shared" si="7"/>
        <v>1760</v>
      </c>
      <c r="P28" s="19">
        <v>1726</v>
      </c>
      <c r="Q28" s="19">
        <v>34</v>
      </c>
      <c r="R28" s="19">
        <f t="shared" si="8"/>
        <v>9212</v>
      </c>
      <c r="S28" s="19">
        <v>8282</v>
      </c>
      <c r="T28" s="19">
        <f t="shared" si="9"/>
        <v>930</v>
      </c>
      <c r="U28" s="19">
        <v>865</v>
      </c>
      <c r="V28" s="19">
        <v>65</v>
      </c>
      <c r="W28" s="17"/>
      <c r="X28" s="17"/>
      <c r="Y28" s="17"/>
      <c r="Z28" s="17"/>
    </row>
    <row r="29" spans="1:26" s="18" customFormat="1" ht="21.75" customHeight="1" x14ac:dyDescent="0.2">
      <c r="A29" s="24" t="s">
        <v>25</v>
      </c>
      <c r="B29" s="16">
        <f t="shared" si="1"/>
        <v>-41671</v>
      </c>
      <c r="C29" s="16">
        <f>+F29+M29++'MPI MIF 2-IIP MFIs 2'!C29+'MPI MIF 2-IIP MFIs 2'!L29</f>
        <v>18964</v>
      </c>
      <c r="D29" s="16">
        <f>+I29+R29+'MPI MIF 2-IIP MFIs 2'!G29+'MPI MIF 2-IIP MFIs 2'!M29</f>
        <v>60635</v>
      </c>
      <c r="E29" s="16">
        <f t="shared" si="2"/>
        <v>-12477</v>
      </c>
      <c r="F29" s="16">
        <f t="shared" si="3"/>
        <v>321</v>
      </c>
      <c r="G29" s="16">
        <v>317</v>
      </c>
      <c r="H29" s="16">
        <v>4</v>
      </c>
      <c r="I29" s="16">
        <f t="shared" si="4"/>
        <v>12798</v>
      </c>
      <c r="J29" s="16">
        <v>11748</v>
      </c>
      <c r="K29" s="16">
        <v>1050</v>
      </c>
      <c r="L29" s="16">
        <f t="shared" si="5"/>
        <v>-7989</v>
      </c>
      <c r="M29" s="16">
        <f t="shared" si="6"/>
        <v>1461</v>
      </c>
      <c r="N29" s="16">
        <v>14</v>
      </c>
      <c r="O29" s="16">
        <f t="shared" si="7"/>
        <v>1447</v>
      </c>
      <c r="P29" s="16">
        <v>1311</v>
      </c>
      <c r="Q29" s="16">
        <v>136</v>
      </c>
      <c r="R29" s="16">
        <f t="shared" si="8"/>
        <v>9450</v>
      </c>
      <c r="S29" s="16">
        <v>8529</v>
      </c>
      <c r="T29" s="16">
        <f t="shared" si="9"/>
        <v>921</v>
      </c>
      <c r="U29" s="16">
        <v>854</v>
      </c>
      <c r="V29" s="16">
        <v>67</v>
      </c>
      <c r="W29" s="17"/>
      <c r="X29" s="17"/>
      <c r="Y29" s="17"/>
      <c r="Z29" s="17"/>
    </row>
    <row r="30" spans="1:26" s="18" customFormat="1" ht="21.75" customHeight="1" x14ac:dyDescent="0.2">
      <c r="A30" s="25" t="s">
        <v>26</v>
      </c>
      <c r="B30" s="26">
        <f t="shared" si="1"/>
        <v>-45088</v>
      </c>
      <c r="C30" s="26">
        <f>+F30+M30++'MPI MIF 2-IIP MFIs 2'!C30+'MPI MIF 2-IIP MFIs 2'!L30</f>
        <v>14849</v>
      </c>
      <c r="D30" s="26">
        <f>+I30+R30+'MPI MIF 2-IIP MFIs 2'!G30+'MPI MIF 2-IIP MFIs 2'!M30</f>
        <v>59937</v>
      </c>
      <c r="E30" s="26">
        <f t="shared" si="2"/>
        <v>-10469</v>
      </c>
      <c r="F30" s="26">
        <f t="shared" si="3"/>
        <v>305</v>
      </c>
      <c r="G30" s="26">
        <v>301</v>
      </c>
      <c r="H30" s="26">
        <v>4</v>
      </c>
      <c r="I30" s="26">
        <f t="shared" si="4"/>
        <v>10774</v>
      </c>
      <c r="J30" s="26">
        <v>9764</v>
      </c>
      <c r="K30" s="26">
        <v>1010</v>
      </c>
      <c r="L30" s="26">
        <f t="shared" si="5"/>
        <v>-5070</v>
      </c>
      <c r="M30" s="26">
        <f t="shared" si="6"/>
        <v>834</v>
      </c>
      <c r="N30" s="26">
        <v>10</v>
      </c>
      <c r="O30" s="26">
        <f t="shared" si="7"/>
        <v>824</v>
      </c>
      <c r="P30" s="26">
        <v>824</v>
      </c>
      <c r="Q30" s="26">
        <v>0</v>
      </c>
      <c r="R30" s="26">
        <f t="shared" si="8"/>
        <v>5904</v>
      </c>
      <c r="S30" s="26">
        <v>4988</v>
      </c>
      <c r="T30" s="26">
        <f t="shared" si="9"/>
        <v>916</v>
      </c>
      <c r="U30" s="26">
        <v>845</v>
      </c>
      <c r="V30" s="26">
        <v>71</v>
      </c>
      <c r="W30" s="17"/>
      <c r="X30" s="17"/>
      <c r="Y30" s="17"/>
      <c r="Z30" s="17"/>
    </row>
    <row r="31" spans="1:26" s="18" customFormat="1" ht="21.75" customHeight="1" x14ac:dyDescent="0.2">
      <c r="A31" s="24" t="s">
        <v>79</v>
      </c>
      <c r="B31" s="16">
        <f t="shared" ref="B31:B39" si="10">+C31-D31</f>
        <v>-44007</v>
      </c>
      <c r="C31" s="16">
        <f>+F31+M31++'MPI MIF 2-IIP MFIs 2'!C31+'MPI MIF 2-IIP MFIs 2'!L31</f>
        <v>10947</v>
      </c>
      <c r="D31" s="16">
        <f>+I31+R31+'MPI MIF 2-IIP MFIs 2'!G31+'MPI MIF 2-IIP MFIs 2'!M31</f>
        <v>54954</v>
      </c>
      <c r="E31" s="16">
        <f t="shared" ref="E31:E39" si="11">+F31-I31</f>
        <v>-9530</v>
      </c>
      <c r="F31" s="16">
        <f t="shared" ref="F31:F39" si="12">+G31+H31</f>
        <v>304</v>
      </c>
      <c r="G31" s="16">
        <v>300</v>
      </c>
      <c r="H31" s="16">
        <v>4</v>
      </c>
      <c r="I31" s="16">
        <f t="shared" ref="I31:I39" si="13">+J31+K31</f>
        <v>9834</v>
      </c>
      <c r="J31" s="16">
        <v>8781</v>
      </c>
      <c r="K31" s="16">
        <v>1053</v>
      </c>
      <c r="L31" s="16">
        <f t="shared" ref="L31:L39" si="14">+M31-R31</f>
        <v>-2799</v>
      </c>
      <c r="M31" s="16">
        <f t="shared" ref="M31:M39" si="15">+N31+O31</f>
        <v>665</v>
      </c>
      <c r="N31" s="16">
        <v>9</v>
      </c>
      <c r="O31" s="16">
        <f t="shared" ref="O31:O39" si="16">+P31+Q31</f>
        <v>656</v>
      </c>
      <c r="P31" s="16">
        <v>656</v>
      </c>
      <c r="Q31" s="16">
        <v>0</v>
      </c>
      <c r="R31" s="16">
        <f t="shared" ref="R31:R39" si="17">+S31+T31</f>
        <v>3464</v>
      </c>
      <c r="S31" s="16">
        <v>2457</v>
      </c>
      <c r="T31" s="16">
        <f t="shared" ref="T31:T39" si="18">+U31+V31</f>
        <v>1007</v>
      </c>
      <c r="U31" s="16">
        <v>940</v>
      </c>
      <c r="V31" s="16">
        <v>67</v>
      </c>
      <c r="W31" s="17"/>
      <c r="X31" s="17"/>
      <c r="Y31" s="17"/>
      <c r="Z31" s="17"/>
    </row>
    <row r="32" spans="1:26" s="18" customFormat="1" ht="21.75" customHeight="1" x14ac:dyDescent="0.2">
      <c r="A32" s="25" t="s">
        <v>80</v>
      </c>
      <c r="B32" s="19">
        <f t="shared" si="10"/>
        <v>-45938</v>
      </c>
      <c r="C32" s="19">
        <f>+F32+M32++'MPI MIF 2-IIP MFIs 2'!C32+'MPI MIF 2-IIP MFIs 2'!L32</f>
        <v>10550</v>
      </c>
      <c r="D32" s="19">
        <f>+I32+R32+'MPI MIF 2-IIP MFIs 2'!G32+'MPI MIF 2-IIP MFIs 2'!M32</f>
        <v>56488</v>
      </c>
      <c r="E32" s="19">
        <f t="shared" si="11"/>
        <v>-10735</v>
      </c>
      <c r="F32" s="19">
        <f t="shared" si="12"/>
        <v>320</v>
      </c>
      <c r="G32" s="19">
        <v>316</v>
      </c>
      <c r="H32" s="19">
        <v>4</v>
      </c>
      <c r="I32" s="19">
        <f t="shared" si="13"/>
        <v>11055</v>
      </c>
      <c r="J32" s="19">
        <v>9807</v>
      </c>
      <c r="K32" s="19">
        <v>1248</v>
      </c>
      <c r="L32" s="19">
        <f t="shared" si="14"/>
        <v>-3866</v>
      </c>
      <c r="M32" s="19">
        <f t="shared" si="15"/>
        <v>507</v>
      </c>
      <c r="N32" s="19">
        <v>10</v>
      </c>
      <c r="O32" s="19">
        <f t="shared" si="16"/>
        <v>497</v>
      </c>
      <c r="P32" s="19">
        <v>497</v>
      </c>
      <c r="Q32" s="19">
        <v>0</v>
      </c>
      <c r="R32" s="19">
        <f t="shared" si="17"/>
        <v>4373</v>
      </c>
      <c r="S32" s="19">
        <v>3504</v>
      </c>
      <c r="T32" s="19">
        <f t="shared" si="18"/>
        <v>869</v>
      </c>
      <c r="U32" s="19">
        <v>859</v>
      </c>
      <c r="V32" s="19">
        <v>10</v>
      </c>
      <c r="W32" s="17"/>
      <c r="X32" s="17"/>
      <c r="Y32" s="17"/>
      <c r="Z32" s="17"/>
    </row>
    <row r="33" spans="1:26" s="18" customFormat="1" ht="21.75" customHeight="1" x14ac:dyDescent="0.2">
      <c r="A33" s="24" t="s">
        <v>81</v>
      </c>
      <c r="B33" s="16">
        <f t="shared" si="10"/>
        <v>-49937</v>
      </c>
      <c r="C33" s="16">
        <f>+F33+M33++'MPI MIF 2-IIP MFIs 2'!C33+'MPI MIF 2-IIP MFIs 2'!L33</f>
        <v>9832</v>
      </c>
      <c r="D33" s="16">
        <f>+I33+R33+'MPI MIF 2-IIP MFIs 2'!G33+'MPI MIF 2-IIP MFIs 2'!M33</f>
        <v>59769</v>
      </c>
      <c r="E33" s="16">
        <f t="shared" si="11"/>
        <v>-11487</v>
      </c>
      <c r="F33" s="16">
        <f t="shared" si="12"/>
        <v>319</v>
      </c>
      <c r="G33" s="16">
        <v>315</v>
      </c>
      <c r="H33" s="16">
        <v>4</v>
      </c>
      <c r="I33" s="16">
        <f t="shared" si="13"/>
        <v>11806</v>
      </c>
      <c r="J33" s="16">
        <v>10546</v>
      </c>
      <c r="K33" s="16">
        <v>1260</v>
      </c>
      <c r="L33" s="16">
        <f t="shared" si="14"/>
        <v>-5892</v>
      </c>
      <c r="M33" s="16">
        <f t="shared" si="15"/>
        <v>454</v>
      </c>
      <c r="N33" s="16">
        <v>9</v>
      </c>
      <c r="O33" s="16">
        <f t="shared" si="16"/>
        <v>445</v>
      </c>
      <c r="P33" s="16">
        <v>445</v>
      </c>
      <c r="Q33" s="16">
        <v>0</v>
      </c>
      <c r="R33" s="16">
        <f t="shared" si="17"/>
        <v>6346</v>
      </c>
      <c r="S33" s="16">
        <v>5468</v>
      </c>
      <c r="T33" s="16">
        <f t="shared" si="18"/>
        <v>878</v>
      </c>
      <c r="U33" s="16">
        <v>868</v>
      </c>
      <c r="V33" s="16">
        <v>10</v>
      </c>
      <c r="W33" s="17"/>
      <c r="X33" s="17"/>
      <c r="Y33" s="17"/>
      <c r="Z33" s="17"/>
    </row>
    <row r="34" spans="1:26" s="18" customFormat="1" ht="21.75" customHeight="1" x14ac:dyDescent="0.2">
      <c r="A34" s="25" t="s">
        <v>82</v>
      </c>
      <c r="B34" s="26">
        <f t="shared" si="10"/>
        <v>-52827</v>
      </c>
      <c r="C34" s="26">
        <f>+F34+M34++'MPI MIF 2-IIP MFIs 2'!C34+'MPI MIF 2-IIP MFIs 2'!L34</f>
        <v>8354</v>
      </c>
      <c r="D34" s="26">
        <f>+I34+R34+'MPI MIF 2-IIP MFIs 2'!G34+'MPI MIF 2-IIP MFIs 2'!M34</f>
        <v>61181</v>
      </c>
      <c r="E34" s="26">
        <f t="shared" si="11"/>
        <v>-11965</v>
      </c>
      <c r="F34" s="26">
        <f t="shared" si="12"/>
        <v>334</v>
      </c>
      <c r="G34" s="26">
        <v>331</v>
      </c>
      <c r="H34" s="26">
        <v>3</v>
      </c>
      <c r="I34" s="26">
        <f t="shared" si="13"/>
        <v>12299</v>
      </c>
      <c r="J34" s="26">
        <v>11020</v>
      </c>
      <c r="K34" s="26">
        <v>1279</v>
      </c>
      <c r="L34" s="26">
        <f t="shared" si="14"/>
        <v>-7075</v>
      </c>
      <c r="M34" s="26">
        <f t="shared" si="15"/>
        <v>436</v>
      </c>
      <c r="N34" s="26">
        <v>10</v>
      </c>
      <c r="O34" s="26">
        <f t="shared" si="16"/>
        <v>426</v>
      </c>
      <c r="P34" s="26">
        <v>426</v>
      </c>
      <c r="Q34" s="26">
        <v>0</v>
      </c>
      <c r="R34" s="26">
        <f t="shared" si="17"/>
        <v>7511</v>
      </c>
      <c r="S34" s="26">
        <v>6703</v>
      </c>
      <c r="T34" s="26">
        <f t="shared" si="18"/>
        <v>808</v>
      </c>
      <c r="U34" s="26">
        <v>798</v>
      </c>
      <c r="V34" s="26">
        <v>10</v>
      </c>
      <c r="W34" s="17"/>
      <c r="X34" s="17"/>
      <c r="Y34" s="17"/>
      <c r="Z34" s="17"/>
    </row>
    <row r="35" spans="1:26" s="18" customFormat="1" ht="21.75" customHeight="1" x14ac:dyDescent="0.2">
      <c r="A35" s="24" t="s">
        <v>83</v>
      </c>
      <c r="B35" s="16">
        <f t="shared" si="10"/>
        <v>-62765</v>
      </c>
      <c r="C35" s="16">
        <f>+F35+M35++'MPI MIF 2-IIP MFIs 2'!C35+'MPI MIF 2-IIP MFIs 2'!L35</f>
        <v>11343</v>
      </c>
      <c r="D35" s="16">
        <f>+I35+R35+'MPI MIF 2-IIP MFIs 2'!G35+'MPI MIF 2-IIP MFIs 2'!M35</f>
        <v>74108</v>
      </c>
      <c r="E35" s="16">
        <f t="shared" si="11"/>
        <v>-18959</v>
      </c>
      <c r="F35" s="16">
        <f t="shared" si="12"/>
        <v>524</v>
      </c>
      <c r="G35" s="16">
        <v>524</v>
      </c>
      <c r="H35" s="16">
        <v>0</v>
      </c>
      <c r="I35" s="16">
        <f t="shared" si="13"/>
        <v>19483</v>
      </c>
      <c r="J35" s="16">
        <v>19465</v>
      </c>
      <c r="K35" s="16">
        <v>18</v>
      </c>
      <c r="L35" s="16">
        <f t="shared" si="14"/>
        <v>-8085</v>
      </c>
      <c r="M35" s="16">
        <f t="shared" si="15"/>
        <v>495</v>
      </c>
      <c r="N35" s="16">
        <v>12</v>
      </c>
      <c r="O35" s="16">
        <f t="shared" si="16"/>
        <v>483</v>
      </c>
      <c r="P35" s="16">
        <v>483</v>
      </c>
      <c r="Q35" s="16">
        <v>0</v>
      </c>
      <c r="R35" s="16">
        <f t="shared" si="17"/>
        <v>8580</v>
      </c>
      <c r="S35" s="16">
        <v>7751</v>
      </c>
      <c r="T35" s="16">
        <f t="shared" si="18"/>
        <v>829</v>
      </c>
      <c r="U35" s="16">
        <v>818</v>
      </c>
      <c r="V35" s="16">
        <v>11</v>
      </c>
      <c r="W35" s="17"/>
      <c r="X35" s="17"/>
      <c r="Y35" s="17"/>
      <c r="Z35" s="17"/>
    </row>
    <row r="36" spans="1:26" s="18" customFormat="1" ht="21.75" customHeight="1" x14ac:dyDescent="0.2">
      <c r="A36" s="25" t="s">
        <v>84</v>
      </c>
      <c r="B36" s="19">
        <f t="shared" si="10"/>
        <v>-63522</v>
      </c>
      <c r="C36" s="19">
        <f>+F36+M36++'MPI MIF 2-IIP MFIs 2'!C36+'MPI MIF 2-IIP MFIs 2'!L36</f>
        <v>11773</v>
      </c>
      <c r="D36" s="19">
        <f>+I36+R36+'MPI MIF 2-IIP MFIs 2'!G36+'MPI MIF 2-IIP MFIs 2'!M36</f>
        <v>75295</v>
      </c>
      <c r="E36" s="19">
        <f t="shared" si="11"/>
        <v>-17735</v>
      </c>
      <c r="F36" s="19">
        <f t="shared" si="12"/>
        <v>500</v>
      </c>
      <c r="G36" s="19">
        <v>500</v>
      </c>
      <c r="H36" s="19">
        <v>0</v>
      </c>
      <c r="I36" s="19">
        <f t="shared" si="13"/>
        <v>18235</v>
      </c>
      <c r="J36" s="19">
        <v>18216</v>
      </c>
      <c r="K36" s="19">
        <v>19</v>
      </c>
      <c r="L36" s="19">
        <f t="shared" si="14"/>
        <v>-5729</v>
      </c>
      <c r="M36" s="19">
        <f t="shared" si="15"/>
        <v>391</v>
      </c>
      <c r="N36" s="19">
        <v>17</v>
      </c>
      <c r="O36" s="19">
        <f t="shared" si="16"/>
        <v>374</v>
      </c>
      <c r="P36" s="19">
        <v>373</v>
      </c>
      <c r="Q36" s="19">
        <v>1</v>
      </c>
      <c r="R36" s="19">
        <f t="shared" si="17"/>
        <v>6120</v>
      </c>
      <c r="S36" s="19">
        <v>5012</v>
      </c>
      <c r="T36" s="19">
        <f t="shared" si="18"/>
        <v>1108</v>
      </c>
      <c r="U36" s="19">
        <v>1106</v>
      </c>
      <c r="V36" s="19">
        <v>2</v>
      </c>
      <c r="W36" s="17"/>
      <c r="X36" s="17"/>
      <c r="Y36" s="17"/>
      <c r="Z36" s="17"/>
    </row>
    <row r="37" spans="1:26" s="18" customFormat="1" ht="21.75" customHeight="1" x14ac:dyDescent="0.2">
      <c r="A37" s="24" t="s">
        <v>85</v>
      </c>
      <c r="B37" s="16">
        <f t="shared" si="10"/>
        <v>-67925</v>
      </c>
      <c r="C37" s="16">
        <f>+F37+M37++'MPI MIF 2-IIP MFIs 2'!C37+'MPI MIF 2-IIP MFIs 2'!L37</f>
        <v>10419</v>
      </c>
      <c r="D37" s="16">
        <f>+I37+R37+'MPI MIF 2-IIP MFIs 2'!G37+'MPI MIF 2-IIP MFIs 2'!M37</f>
        <v>78344</v>
      </c>
      <c r="E37" s="16">
        <f t="shared" si="11"/>
        <v>-20208</v>
      </c>
      <c r="F37" s="16">
        <f t="shared" si="12"/>
        <v>524</v>
      </c>
      <c r="G37" s="16">
        <v>524</v>
      </c>
      <c r="H37" s="16">
        <v>0</v>
      </c>
      <c r="I37" s="16">
        <f t="shared" si="13"/>
        <v>20732</v>
      </c>
      <c r="J37" s="16">
        <v>20697</v>
      </c>
      <c r="K37" s="16">
        <v>35</v>
      </c>
      <c r="L37" s="16">
        <f t="shared" si="14"/>
        <v>-6895</v>
      </c>
      <c r="M37" s="16">
        <f t="shared" si="15"/>
        <v>392</v>
      </c>
      <c r="N37" s="16">
        <v>18</v>
      </c>
      <c r="O37" s="16">
        <f t="shared" si="16"/>
        <v>374</v>
      </c>
      <c r="P37" s="16">
        <v>373</v>
      </c>
      <c r="Q37" s="16">
        <v>1</v>
      </c>
      <c r="R37" s="16">
        <f t="shared" si="17"/>
        <v>7287</v>
      </c>
      <c r="S37" s="16">
        <v>6076</v>
      </c>
      <c r="T37" s="16">
        <f t="shared" si="18"/>
        <v>1211</v>
      </c>
      <c r="U37" s="16">
        <v>1190</v>
      </c>
      <c r="V37" s="16">
        <v>21</v>
      </c>
      <c r="W37" s="17"/>
      <c r="X37" s="17"/>
      <c r="Y37" s="17"/>
      <c r="Z37" s="17"/>
    </row>
    <row r="38" spans="1:26" s="18" customFormat="1" ht="21.75" customHeight="1" x14ac:dyDescent="0.2">
      <c r="A38" s="25" t="s">
        <v>86</v>
      </c>
      <c r="B38" s="26">
        <f t="shared" si="10"/>
        <v>-72213</v>
      </c>
      <c r="C38" s="26">
        <f>+F38+M38++'MPI MIF 2-IIP MFIs 2'!C38+'MPI MIF 2-IIP MFIs 2'!L38</f>
        <v>11754</v>
      </c>
      <c r="D38" s="26">
        <f>+I38+R38+'MPI MIF 2-IIP MFIs 2'!G38+'MPI MIF 2-IIP MFIs 2'!M38</f>
        <v>83967</v>
      </c>
      <c r="E38" s="26">
        <f t="shared" si="11"/>
        <v>-21330</v>
      </c>
      <c r="F38" s="26">
        <f t="shared" si="12"/>
        <v>531</v>
      </c>
      <c r="G38" s="26">
        <v>531</v>
      </c>
      <c r="H38" s="26">
        <v>0</v>
      </c>
      <c r="I38" s="26">
        <f t="shared" si="13"/>
        <v>21861</v>
      </c>
      <c r="J38" s="26">
        <v>21832</v>
      </c>
      <c r="K38" s="26">
        <v>29</v>
      </c>
      <c r="L38" s="26">
        <f t="shared" si="14"/>
        <v>-7344</v>
      </c>
      <c r="M38" s="26">
        <f t="shared" si="15"/>
        <v>491</v>
      </c>
      <c r="N38" s="26">
        <v>10</v>
      </c>
      <c r="O38" s="26">
        <f t="shared" si="16"/>
        <v>481</v>
      </c>
      <c r="P38" s="26">
        <v>380</v>
      </c>
      <c r="Q38" s="26">
        <v>101</v>
      </c>
      <c r="R38" s="26">
        <f t="shared" si="17"/>
        <v>7835</v>
      </c>
      <c r="S38" s="26">
        <v>6603</v>
      </c>
      <c r="T38" s="26">
        <f t="shared" si="18"/>
        <v>1232</v>
      </c>
      <c r="U38" s="26">
        <v>1217</v>
      </c>
      <c r="V38" s="26">
        <v>15</v>
      </c>
      <c r="W38" s="17"/>
      <c r="X38" s="17"/>
      <c r="Y38" s="17"/>
      <c r="Z38" s="17"/>
    </row>
    <row r="39" spans="1:26" s="18" customFormat="1" ht="21.75" customHeight="1" x14ac:dyDescent="0.2">
      <c r="A39" s="24" t="s">
        <v>87</v>
      </c>
      <c r="B39" s="16">
        <f t="shared" si="10"/>
        <v>-71693</v>
      </c>
      <c r="C39" s="16">
        <f>+F39+M39++'MPI MIF 2-IIP MFIs 2'!C39+'MPI MIF 2-IIP MFIs 2'!L39</f>
        <v>11803</v>
      </c>
      <c r="D39" s="16">
        <f>+I39+R39+'MPI MIF 2-IIP MFIs 2'!G39+'MPI MIF 2-IIP MFIs 2'!M39</f>
        <v>83496</v>
      </c>
      <c r="E39" s="16">
        <f t="shared" si="11"/>
        <v>-22151</v>
      </c>
      <c r="F39" s="16">
        <f t="shared" si="12"/>
        <v>580</v>
      </c>
      <c r="G39" s="16">
        <v>580</v>
      </c>
      <c r="H39" s="16">
        <v>0</v>
      </c>
      <c r="I39" s="16">
        <f t="shared" si="13"/>
        <v>22731</v>
      </c>
      <c r="J39" s="16">
        <v>22702</v>
      </c>
      <c r="K39" s="16">
        <v>29</v>
      </c>
      <c r="L39" s="16">
        <f t="shared" si="14"/>
        <v>-7053</v>
      </c>
      <c r="M39" s="16">
        <f t="shared" si="15"/>
        <v>403</v>
      </c>
      <c r="N39" s="16">
        <v>9</v>
      </c>
      <c r="O39" s="16">
        <f t="shared" si="16"/>
        <v>394</v>
      </c>
      <c r="P39" s="16">
        <v>393</v>
      </c>
      <c r="Q39" s="16">
        <v>1</v>
      </c>
      <c r="R39" s="16">
        <f t="shared" si="17"/>
        <v>7456</v>
      </c>
      <c r="S39" s="16">
        <v>6259</v>
      </c>
      <c r="T39" s="16">
        <f t="shared" si="18"/>
        <v>1197</v>
      </c>
      <c r="U39" s="16">
        <v>1196</v>
      </c>
      <c r="V39" s="16">
        <v>1</v>
      </c>
      <c r="W39" s="17"/>
      <c r="X39" s="17"/>
      <c r="Y39" s="17"/>
      <c r="Z39" s="17"/>
    </row>
    <row r="40" spans="1:26" s="18" customFormat="1" ht="21.75" customHeight="1" x14ac:dyDescent="0.2">
      <c r="A40" s="25" t="s">
        <v>88</v>
      </c>
      <c r="B40" s="19">
        <f t="shared" ref="B40:B46" si="19">+C40-D40</f>
        <v>-79063</v>
      </c>
      <c r="C40" s="19">
        <f>+F40+M40++'MPI MIF 2-IIP MFIs 2'!C40+'MPI MIF 2-IIP MFIs 2'!L40</f>
        <v>10681</v>
      </c>
      <c r="D40" s="19">
        <f>+I40+R40+'MPI MIF 2-IIP MFIs 2'!G40+'MPI MIF 2-IIP MFIs 2'!M40</f>
        <v>89744</v>
      </c>
      <c r="E40" s="19">
        <f t="shared" ref="E40:E46" si="20">+F40-I40</f>
        <v>-22673</v>
      </c>
      <c r="F40" s="19">
        <f t="shared" ref="F40:F46" si="21">+G40+H40</f>
        <v>582</v>
      </c>
      <c r="G40" s="19">
        <v>582</v>
      </c>
      <c r="H40" s="19">
        <v>0</v>
      </c>
      <c r="I40" s="19">
        <f t="shared" ref="I40:I46" si="22">+J40+K40</f>
        <v>23255</v>
      </c>
      <c r="J40" s="19">
        <v>23230</v>
      </c>
      <c r="K40" s="19">
        <v>25</v>
      </c>
      <c r="L40" s="19">
        <f t="shared" ref="L40:L46" si="23">+M40-R40</f>
        <v>-6496</v>
      </c>
      <c r="M40" s="19">
        <f t="shared" ref="M40:M46" si="24">+N40+O40</f>
        <v>429</v>
      </c>
      <c r="N40" s="19">
        <v>8</v>
      </c>
      <c r="O40" s="19">
        <f t="shared" ref="O40:O46" si="25">+P40+Q40</f>
        <v>421</v>
      </c>
      <c r="P40" s="19">
        <v>420</v>
      </c>
      <c r="Q40" s="19">
        <v>1</v>
      </c>
      <c r="R40" s="19">
        <f t="shared" ref="R40:R46" si="26">+S40+T40</f>
        <v>6925</v>
      </c>
      <c r="S40" s="19">
        <v>5674</v>
      </c>
      <c r="T40" s="19">
        <f t="shared" ref="T40:T46" si="27">+U40+V40</f>
        <v>1251</v>
      </c>
      <c r="U40" s="19">
        <v>1250</v>
      </c>
      <c r="V40" s="19">
        <v>1</v>
      </c>
      <c r="W40" s="17"/>
      <c r="X40" s="17"/>
      <c r="Y40" s="17"/>
      <c r="Z40" s="17"/>
    </row>
    <row r="41" spans="1:26" s="18" customFormat="1" ht="21.75" customHeight="1" x14ac:dyDescent="0.2">
      <c r="A41" s="24" t="s">
        <v>89</v>
      </c>
      <c r="B41" s="16">
        <f t="shared" si="19"/>
        <v>-66371</v>
      </c>
      <c r="C41" s="16">
        <f>+F41+M41++'MPI MIF 2-IIP MFIs 2'!C41+'MPI MIF 2-IIP MFIs 2'!L41</f>
        <v>13690</v>
      </c>
      <c r="D41" s="16">
        <f>+I41+R41+'MPI MIF 2-IIP MFIs 2'!G41+'MPI MIF 2-IIP MFIs 2'!M41</f>
        <v>80061</v>
      </c>
      <c r="E41" s="16">
        <f t="shared" si="20"/>
        <v>-18401</v>
      </c>
      <c r="F41" s="16">
        <f t="shared" si="21"/>
        <v>532</v>
      </c>
      <c r="G41" s="16">
        <v>532</v>
      </c>
      <c r="H41" s="16">
        <v>0</v>
      </c>
      <c r="I41" s="16">
        <f t="shared" si="22"/>
        <v>18933</v>
      </c>
      <c r="J41" s="16">
        <v>18914</v>
      </c>
      <c r="K41" s="16">
        <v>19</v>
      </c>
      <c r="L41" s="16">
        <f t="shared" si="23"/>
        <v>-4969</v>
      </c>
      <c r="M41" s="16">
        <f t="shared" si="24"/>
        <v>442</v>
      </c>
      <c r="N41" s="16">
        <v>9</v>
      </c>
      <c r="O41" s="16">
        <f t="shared" si="25"/>
        <v>433</v>
      </c>
      <c r="P41" s="16">
        <v>432</v>
      </c>
      <c r="Q41" s="16">
        <v>1</v>
      </c>
      <c r="R41" s="16">
        <f t="shared" si="26"/>
        <v>5411</v>
      </c>
      <c r="S41" s="16">
        <v>4163</v>
      </c>
      <c r="T41" s="16">
        <f t="shared" si="27"/>
        <v>1248</v>
      </c>
      <c r="U41" s="16">
        <v>1247</v>
      </c>
      <c r="V41" s="16">
        <v>1</v>
      </c>
      <c r="W41" s="17"/>
      <c r="X41" s="17"/>
      <c r="Y41" s="17"/>
      <c r="Z41" s="17"/>
    </row>
    <row r="42" spans="1:26" s="18" customFormat="1" ht="21.75" customHeight="1" x14ac:dyDescent="0.2">
      <c r="A42" s="25" t="s">
        <v>90</v>
      </c>
      <c r="B42" s="26">
        <f t="shared" si="19"/>
        <v>-64866</v>
      </c>
      <c r="C42" s="26">
        <f>+F42+M42++'MPI MIF 2-IIP MFIs 2'!C42+'MPI MIF 2-IIP MFIs 2'!L42</f>
        <v>14070</v>
      </c>
      <c r="D42" s="26">
        <f>+I42+R42+'MPI MIF 2-IIP MFIs 2'!G42+'MPI MIF 2-IIP MFIs 2'!M42</f>
        <v>78936</v>
      </c>
      <c r="E42" s="26">
        <f t="shared" si="20"/>
        <v>-18731</v>
      </c>
      <c r="F42" s="26">
        <f t="shared" si="21"/>
        <v>408</v>
      </c>
      <c r="G42" s="26">
        <v>408</v>
      </c>
      <c r="H42" s="26">
        <v>0</v>
      </c>
      <c r="I42" s="26">
        <f t="shared" si="22"/>
        <v>19139</v>
      </c>
      <c r="J42" s="26">
        <v>19123</v>
      </c>
      <c r="K42" s="26">
        <v>16</v>
      </c>
      <c r="L42" s="26">
        <f t="shared" si="23"/>
        <v>-4919</v>
      </c>
      <c r="M42" s="26">
        <f t="shared" si="24"/>
        <v>437</v>
      </c>
      <c r="N42" s="26">
        <v>4</v>
      </c>
      <c r="O42" s="26">
        <f t="shared" si="25"/>
        <v>433</v>
      </c>
      <c r="P42" s="26">
        <v>432</v>
      </c>
      <c r="Q42" s="26">
        <v>1</v>
      </c>
      <c r="R42" s="26">
        <f t="shared" si="26"/>
        <v>5356</v>
      </c>
      <c r="S42" s="26">
        <v>4190</v>
      </c>
      <c r="T42" s="26">
        <f t="shared" si="27"/>
        <v>1166</v>
      </c>
      <c r="U42" s="26">
        <v>1164</v>
      </c>
      <c r="V42" s="26">
        <v>2</v>
      </c>
      <c r="W42" s="17"/>
      <c r="X42" s="17"/>
      <c r="Y42" s="17"/>
      <c r="Z42" s="17"/>
    </row>
    <row r="43" spans="1:26" s="18" customFormat="1" ht="21.75" customHeight="1" x14ac:dyDescent="0.2">
      <c r="A43" s="24" t="s">
        <v>91</v>
      </c>
      <c r="B43" s="16">
        <f t="shared" si="19"/>
        <v>-69619</v>
      </c>
      <c r="C43" s="16">
        <f>+F43+M43++'MPI MIF 2-IIP MFIs 2'!C43+'MPI MIF 2-IIP MFIs 2'!L43</f>
        <v>11116</v>
      </c>
      <c r="D43" s="16">
        <f>+I43+R43+'MPI MIF 2-IIP MFIs 2'!G43+'MPI MIF 2-IIP MFIs 2'!M43</f>
        <v>80735</v>
      </c>
      <c r="E43" s="16">
        <f t="shared" si="20"/>
        <v>-22155</v>
      </c>
      <c r="F43" s="16">
        <f t="shared" si="21"/>
        <v>422</v>
      </c>
      <c r="G43" s="16">
        <v>422</v>
      </c>
      <c r="H43" s="16">
        <v>0</v>
      </c>
      <c r="I43" s="16">
        <f t="shared" si="22"/>
        <v>22577</v>
      </c>
      <c r="J43" s="16">
        <v>22569</v>
      </c>
      <c r="K43" s="16">
        <v>8</v>
      </c>
      <c r="L43" s="16">
        <f t="shared" si="23"/>
        <v>-5391</v>
      </c>
      <c r="M43" s="16">
        <f t="shared" si="24"/>
        <v>424</v>
      </c>
      <c r="N43" s="16">
        <v>4</v>
      </c>
      <c r="O43" s="16">
        <f t="shared" si="25"/>
        <v>420</v>
      </c>
      <c r="P43" s="16">
        <v>420</v>
      </c>
      <c r="Q43" s="16">
        <v>0</v>
      </c>
      <c r="R43" s="16">
        <f t="shared" si="26"/>
        <v>5815</v>
      </c>
      <c r="S43" s="16">
        <v>4632</v>
      </c>
      <c r="T43" s="16">
        <f t="shared" si="27"/>
        <v>1183</v>
      </c>
      <c r="U43" s="16">
        <v>1180</v>
      </c>
      <c r="V43" s="16">
        <v>3</v>
      </c>
      <c r="W43" s="17"/>
      <c r="X43" s="17"/>
      <c r="Y43" s="17"/>
      <c r="Z43" s="17"/>
    </row>
    <row r="44" spans="1:26" s="18" customFormat="1" ht="21.75" customHeight="1" x14ac:dyDescent="0.2">
      <c r="A44" s="25" t="s">
        <v>92</v>
      </c>
      <c r="B44" s="19">
        <f t="shared" si="19"/>
        <v>-66383</v>
      </c>
      <c r="C44" s="19">
        <f>+F44+M44++'MPI MIF 2-IIP MFIs 2'!C44+'MPI MIF 2-IIP MFIs 2'!L44</f>
        <v>12512</v>
      </c>
      <c r="D44" s="19">
        <f>+I44+R44+'MPI MIF 2-IIP MFIs 2'!G44+'MPI MIF 2-IIP MFIs 2'!M44</f>
        <v>78895</v>
      </c>
      <c r="E44" s="19">
        <f t="shared" si="20"/>
        <v>-21386</v>
      </c>
      <c r="F44" s="19">
        <f t="shared" si="21"/>
        <v>419</v>
      </c>
      <c r="G44" s="19">
        <v>419</v>
      </c>
      <c r="H44" s="19">
        <v>0</v>
      </c>
      <c r="I44" s="19">
        <f t="shared" si="22"/>
        <v>21805</v>
      </c>
      <c r="J44" s="19">
        <v>21796</v>
      </c>
      <c r="K44" s="19">
        <v>9</v>
      </c>
      <c r="L44" s="19">
        <f t="shared" si="23"/>
        <v>-5385</v>
      </c>
      <c r="M44" s="19">
        <f t="shared" si="24"/>
        <v>321</v>
      </c>
      <c r="N44" s="19">
        <v>4</v>
      </c>
      <c r="O44" s="19">
        <f t="shared" si="25"/>
        <v>317</v>
      </c>
      <c r="P44" s="19">
        <v>317</v>
      </c>
      <c r="Q44" s="19">
        <v>0</v>
      </c>
      <c r="R44" s="19">
        <f t="shared" si="26"/>
        <v>5706</v>
      </c>
      <c r="S44" s="19">
        <v>4518</v>
      </c>
      <c r="T44" s="19">
        <f t="shared" si="27"/>
        <v>1188</v>
      </c>
      <c r="U44" s="19">
        <v>1183</v>
      </c>
      <c r="V44" s="19">
        <v>5</v>
      </c>
      <c r="W44" s="17"/>
      <c r="X44" s="17"/>
      <c r="Y44" s="17"/>
      <c r="Z44" s="17"/>
    </row>
    <row r="45" spans="1:26" s="18" customFormat="1" ht="21.75" customHeight="1" x14ac:dyDescent="0.2">
      <c r="A45" s="24" t="s">
        <v>93</v>
      </c>
      <c r="B45" s="16">
        <f t="shared" si="19"/>
        <v>-67112</v>
      </c>
      <c r="C45" s="16">
        <f>+F45+M45++'MPI MIF 2-IIP MFIs 2'!C45+'MPI MIF 2-IIP MFIs 2'!L45</f>
        <v>14278</v>
      </c>
      <c r="D45" s="16">
        <f>+I45+R45+'MPI MIF 2-IIP MFIs 2'!G45+'MPI MIF 2-IIP MFIs 2'!M45</f>
        <v>81390</v>
      </c>
      <c r="E45" s="16">
        <f t="shared" si="20"/>
        <v>-23493</v>
      </c>
      <c r="F45" s="16">
        <f t="shared" si="21"/>
        <v>426</v>
      </c>
      <c r="G45" s="16">
        <v>426</v>
      </c>
      <c r="H45" s="16">
        <v>0</v>
      </c>
      <c r="I45" s="16">
        <f t="shared" si="22"/>
        <v>23919</v>
      </c>
      <c r="J45" s="16">
        <v>23911</v>
      </c>
      <c r="K45" s="16">
        <v>8</v>
      </c>
      <c r="L45" s="16">
        <f t="shared" si="23"/>
        <v>-6124</v>
      </c>
      <c r="M45" s="16">
        <f t="shared" si="24"/>
        <v>374</v>
      </c>
      <c r="N45" s="16">
        <v>4</v>
      </c>
      <c r="O45" s="16">
        <f t="shared" si="25"/>
        <v>370</v>
      </c>
      <c r="P45" s="16">
        <v>370</v>
      </c>
      <c r="Q45" s="16">
        <v>0</v>
      </c>
      <c r="R45" s="16">
        <f t="shared" si="26"/>
        <v>6498</v>
      </c>
      <c r="S45" s="16">
        <v>5313</v>
      </c>
      <c r="T45" s="16">
        <f t="shared" si="27"/>
        <v>1185</v>
      </c>
      <c r="U45" s="16">
        <v>1182</v>
      </c>
      <c r="V45" s="16">
        <v>3</v>
      </c>
      <c r="W45" s="17"/>
      <c r="X45" s="17"/>
      <c r="Y45" s="17"/>
      <c r="Z45" s="17"/>
    </row>
    <row r="46" spans="1:26" s="18" customFormat="1" ht="21.75" customHeight="1" x14ac:dyDescent="0.2">
      <c r="A46" s="25" t="s">
        <v>94</v>
      </c>
      <c r="B46" s="26">
        <f t="shared" si="19"/>
        <v>-69875</v>
      </c>
      <c r="C46" s="26">
        <f>+F46+M46++'MPI MIF 2-IIP MFIs 2'!C46+'MPI MIF 2-IIP MFIs 2'!L46</f>
        <v>14926</v>
      </c>
      <c r="D46" s="26">
        <f>+I46+R46+'MPI MIF 2-IIP MFIs 2'!G46+'MPI MIF 2-IIP MFIs 2'!M46</f>
        <v>84801</v>
      </c>
      <c r="E46" s="26">
        <f t="shared" si="20"/>
        <v>-24844</v>
      </c>
      <c r="F46" s="26">
        <f t="shared" si="21"/>
        <v>439</v>
      </c>
      <c r="G46" s="26">
        <v>439</v>
      </c>
      <c r="H46" s="26">
        <v>0</v>
      </c>
      <c r="I46" s="26">
        <f t="shared" si="22"/>
        <v>25283</v>
      </c>
      <c r="J46" s="26">
        <v>25269</v>
      </c>
      <c r="K46" s="26">
        <v>14</v>
      </c>
      <c r="L46" s="26">
        <f t="shared" si="23"/>
        <v>-7190</v>
      </c>
      <c r="M46" s="26">
        <f t="shared" si="24"/>
        <v>349</v>
      </c>
      <c r="N46" s="26">
        <v>2</v>
      </c>
      <c r="O46" s="26">
        <f t="shared" si="25"/>
        <v>347</v>
      </c>
      <c r="P46" s="26">
        <v>347</v>
      </c>
      <c r="Q46" s="26">
        <v>0</v>
      </c>
      <c r="R46" s="26">
        <f t="shared" si="26"/>
        <v>7539</v>
      </c>
      <c r="S46" s="26">
        <v>6191</v>
      </c>
      <c r="T46" s="26">
        <f t="shared" si="27"/>
        <v>1348</v>
      </c>
      <c r="U46" s="26">
        <v>1347</v>
      </c>
      <c r="V46" s="26">
        <v>1</v>
      </c>
      <c r="W46" s="17"/>
      <c r="X46" s="17"/>
      <c r="Y46" s="17"/>
      <c r="Z46" s="17"/>
    </row>
    <row r="47" spans="1:26" s="18" customFormat="1" ht="21.75" customHeight="1" x14ac:dyDescent="0.2">
      <c r="A47" s="24" t="s">
        <v>95</v>
      </c>
      <c r="B47" s="16">
        <f t="shared" ref="B47:B54" si="28">+C47-D47</f>
        <v>-68957</v>
      </c>
      <c r="C47" s="16">
        <f>+F47+M47++'MPI MIF 2-IIP MFIs 2'!C47+'MPI MIF 2-IIP MFIs 2'!L47</f>
        <v>12976</v>
      </c>
      <c r="D47" s="16">
        <f>+I47+R47+'MPI MIF 2-IIP MFIs 2'!G47+'MPI MIF 2-IIP MFIs 2'!M47</f>
        <v>81933</v>
      </c>
      <c r="E47" s="16">
        <f t="shared" ref="E47:E54" si="29">+F47-I47</f>
        <v>-22256</v>
      </c>
      <c r="F47" s="16">
        <f t="shared" ref="F47:F54" si="30">+G47+H47</f>
        <v>435</v>
      </c>
      <c r="G47" s="16">
        <v>435</v>
      </c>
      <c r="H47" s="16">
        <v>0</v>
      </c>
      <c r="I47" s="16">
        <f t="shared" ref="I47:I54" si="31">+J47+K47</f>
        <v>22691</v>
      </c>
      <c r="J47" s="16">
        <v>22676</v>
      </c>
      <c r="K47" s="16">
        <v>15</v>
      </c>
      <c r="L47" s="16">
        <f t="shared" ref="L47:L54" si="32">+M47-R47</f>
        <v>-7817</v>
      </c>
      <c r="M47" s="16">
        <f t="shared" ref="M47:M54" si="33">+N47+O47</f>
        <v>335</v>
      </c>
      <c r="N47" s="16">
        <v>2</v>
      </c>
      <c r="O47" s="16">
        <f t="shared" ref="O47:O54" si="34">+P47+Q47</f>
        <v>333</v>
      </c>
      <c r="P47" s="16">
        <v>333</v>
      </c>
      <c r="Q47" s="16">
        <v>0</v>
      </c>
      <c r="R47" s="16">
        <f t="shared" ref="R47:R54" si="35">+S47+T47</f>
        <v>8152</v>
      </c>
      <c r="S47" s="16">
        <v>6817</v>
      </c>
      <c r="T47" s="16">
        <f t="shared" ref="T47:T54" si="36">+U47+V47</f>
        <v>1335</v>
      </c>
      <c r="U47" s="16">
        <v>1334</v>
      </c>
      <c r="V47" s="16">
        <v>1</v>
      </c>
      <c r="W47" s="17"/>
      <c r="X47" s="17"/>
      <c r="Y47" s="17"/>
      <c r="Z47" s="17"/>
    </row>
    <row r="48" spans="1:26" s="18" customFormat="1" ht="21.75" customHeight="1" x14ac:dyDescent="0.2">
      <c r="A48" s="25" t="s">
        <v>96</v>
      </c>
      <c r="B48" s="19">
        <f t="shared" si="28"/>
        <v>-71435</v>
      </c>
      <c r="C48" s="19">
        <f>+F48+M48++'MPI MIF 2-IIP MFIs 2'!C48+'MPI MIF 2-IIP MFIs 2'!L48</f>
        <v>12543</v>
      </c>
      <c r="D48" s="19">
        <f>+I48+R48+'MPI MIF 2-IIP MFIs 2'!G48+'MPI MIF 2-IIP MFIs 2'!M48</f>
        <v>83978</v>
      </c>
      <c r="E48" s="19">
        <f t="shared" si="29"/>
        <v>-22732</v>
      </c>
      <c r="F48" s="19">
        <f t="shared" si="30"/>
        <v>416</v>
      </c>
      <c r="G48" s="19">
        <v>416</v>
      </c>
      <c r="H48" s="19">
        <v>0</v>
      </c>
      <c r="I48" s="19">
        <f t="shared" si="31"/>
        <v>23148</v>
      </c>
      <c r="J48" s="19">
        <v>23132</v>
      </c>
      <c r="K48" s="19">
        <v>16</v>
      </c>
      <c r="L48" s="19">
        <f t="shared" si="32"/>
        <v>-7928</v>
      </c>
      <c r="M48" s="19">
        <f t="shared" si="33"/>
        <v>239</v>
      </c>
      <c r="N48" s="19">
        <v>2</v>
      </c>
      <c r="O48" s="19">
        <f t="shared" si="34"/>
        <v>237</v>
      </c>
      <c r="P48" s="19">
        <v>237</v>
      </c>
      <c r="Q48" s="19">
        <v>0</v>
      </c>
      <c r="R48" s="19">
        <f t="shared" si="35"/>
        <v>8167</v>
      </c>
      <c r="S48" s="19">
        <v>6896</v>
      </c>
      <c r="T48" s="19">
        <f t="shared" si="36"/>
        <v>1271</v>
      </c>
      <c r="U48" s="19">
        <v>1269</v>
      </c>
      <c r="V48" s="19">
        <v>2</v>
      </c>
      <c r="W48" s="17"/>
      <c r="X48" s="17"/>
      <c r="Y48" s="17"/>
      <c r="Z48" s="17"/>
    </row>
    <row r="49" spans="1:26" s="18" customFormat="1" ht="21.75" customHeight="1" x14ac:dyDescent="0.2">
      <c r="A49" s="24" t="s">
        <v>97</v>
      </c>
      <c r="B49" s="16">
        <f t="shared" si="28"/>
        <v>-75116</v>
      </c>
      <c r="C49" s="16">
        <f>+F49+M49++'MPI MIF 2-IIP MFIs 2'!C49+'MPI MIF 2-IIP MFIs 2'!L49</f>
        <v>14608</v>
      </c>
      <c r="D49" s="16">
        <f>+I49+R49+'MPI MIF 2-IIP MFIs 2'!G49+'MPI MIF 2-IIP MFIs 2'!M49</f>
        <v>89724</v>
      </c>
      <c r="E49" s="16">
        <f t="shared" si="29"/>
        <v>-27039</v>
      </c>
      <c r="F49" s="16">
        <f t="shared" si="30"/>
        <v>277</v>
      </c>
      <c r="G49" s="16">
        <v>277</v>
      </c>
      <c r="H49" s="16">
        <v>0</v>
      </c>
      <c r="I49" s="16">
        <f t="shared" si="31"/>
        <v>27316</v>
      </c>
      <c r="J49" s="16">
        <v>27280</v>
      </c>
      <c r="K49" s="16">
        <v>36</v>
      </c>
      <c r="L49" s="16">
        <f t="shared" si="32"/>
        <v>-8570</v>
      </c>
      <c r="M49" s="16">
        <f t="shared" si="33"/>
        <v>477</v>
      </c>
      <c r="N49" s="16">
        <v>2</v>
      </c>
      <c r="O49" s="16">
        <f t="shared" si="34"/>
        <v>475</v>
      </c>
      <c r="P49" s="16">
        <v>475</v>
      </c>
      <c r="Q49" s="16">
        <v>0</v>
      </c>
      <c r="R49" s="16">
        <f t="shared" si="35"/>
        <v>9047</v>
      </c>
      <c r="S49" s="16">
        <v>7748</v>
      </c>
      <c r="T49" s="16">
        <f t="shared" si="36"/>
        <v>1299</v>
      </c>
      <c r="U49" s="16">
        <v>1298</v>
      </c>
      <c r="V49" s="16">
        <v>1</v>
      </c>
      <c r="W49" s="17"/>
      <c r="X49" s="17"/>
      <c r="Y49" s="17"/>
      <c r="Z49" s="17"/>
    </row>
    <row r="50" spans="1:26" s="18" customFormat="1" ht="21.75" customHeight="1" x14ac:dyDescent="0.2">
      <c r="A50" s="25" t="s">
        <v>98</v>
      </c>
      <c r="B50" s="26">
        <f t="shared" si="28"/>
        <v>-75926</v>
      </c>
      <c r="C50" s="26">
        <f>+F50+M50++'MPI MIF 2-IIP MFIs 2'!C50+'MPI MIF 2-IIP MFIs 2'!L50</f>
        <v>13902</v>
      </c>
      <c r="D50" s="26">
        <f>+I50+R50+'MPI MIF 2-IIP MFIs 2'!G50+'MPI MIF 2-IIP MFIs 2'!M50</f>
        <v>89828</v>
      </c>
      <c r="E50" s="26">
        <f t="shared" si="29"/>
        <v>-28653</v>
      </c>
      <c r="F50" s="26">
        <f t="shared" si="30"/>
        <v>288</v>
      </c>
      <c r="G50" s="26">
        <v>288</v>
      </c>
      <c r="H50" s="26">
        <v>0</v>
      </c>
      <c r="I50" s="26">
        <f t="shared" si="31"/>
        <v>28941</v>
      </c>
      <c r="J50" s="26">
        <v>28932</v>
      </c>
      <c r="K50" s="26">
        <v>9</v>
      </c>
      <c r="L50" s="26">
        <f t="shared" si="32"/>
        <v>-8952</v>
      </c>
      <c r="M50" s="26">
        <f t="shared" si="33"/>
        <v>796</v>
      </c>
      <c r="N50" s="26">
        <v>2</v>
      </c>
      <c r="O50" s="26">
        <f t="shared" si="34"/>
        <v>794</v>
      </c>
      <c r="P50" s="26">
        <v>744</v>
      </c>
      <c r="Q50" s="26">
        <v>50</v>
      </c>
      <c r="R50" s="26">
        <f t="shared" si="35"/>
        <v>9748</v>
      </c>
      <c r="S50" s="26">
        <v>8364</v>
      </c>
      <c r="T50" s="26">
        <f t="shared" si="36"/>
        <v>1384</v>
      </c>
      <c r="U50" s="26">
        <v>1383</v>
      </c>
      <c r="V50" s="26">
        <v>1</v>
      </c>
      <c r="W50" s="17"/>
      <c r="X50" s="17"/>
      <c r="Y50" s="17"/>
      <c r="Z50" s="17"/>
    </row>
    <row r="51" spans="1:26" s="18" customFormat="1" ht="21.75" customHeight="1" x14ac:dyDescent="0.2">
      <c r="A51" s="24" t="s">
        <v>105</v>
      </c>
      <c r="B51" s="16">
        <f t="shared" si="28"/>
        <v>-79950</v>
      </c>
      <c r="C51" s="16">
        <f>+F51+M51++'MPI MIF 2-IIP MFIs 2'!C51+'MPI MIF 2-IIP MFIs 2'!L51</f>
        <v>12889</v>
      </c>
      <c r="D51" s="16">
        <f>+I51+R51+'MPI MIF 2-IIP MFIs 2'!G51+'MPI MIF 2-IIP MFIs 2'!M51</f>
        <v>92839</v>
      </c>
      <c r="E51" s="16">
        <f t="shared" si="29"/>
        <v>-30866</v>
      </c>
      <c r="F51" s="16">
        <f t="shared" si="30"/>
        <v>262</v>
      </c>
      <c r="G51" s="16">
        <v>262</v>
      </c>
      <c r="H51" s="16">
        <v>0</v>
      </c>
      <c r="I51" s="16">
        <f t="shared" si="31"/>
        <v>31128</v>
      </c>
      <c r="J51" s="16">
        <v>31119</v>
      </c>
      <c r="K51" s="16">
        <v>9</v>
      </c>
      <c r="L51" s="16">
        <f t="shared" si="32"/>
        <v>-9814</v>
      </c>
      <c r="M51" s="16">
        <f t="shared" si="33"/>
        <v>874</v>
      </c>
      <c r="N51" s="16">
        <v>2</v>
      </c>
      <c r="O51" s="16">
        <f t="shared" si="34"/>
        <v>872</v>
      </c>
      <c r="P51" s="16">
        <v>822</v>
      </c>
      <c r="Q51" s="16">
        <v>50</v>
      </c>
      <c r="R51" s="16">
        <f t="shared" si="35"/>
        <v>10688</v>
      </c>
      <c r="S51" s="16">
        <v>9329</v>
      </c>
      <c r="T51" s="16">
        <f t="shared" si="36"/>
        <v>1359</v>
      </c>
      <c r="U51" s="16">
        <v>1358</v>
      </c>
      <c r="V51" s="16">
        <v>1</v>
      </c>
      <c r="W51" s="17"/>
      <c r="X51" s="17"/>
      <c r="Y51" s="17"/>
      <c r="Z51" s="17"/>
    </row>
    <row r="52" spans="1:26" s="18" customFormat="1" ht="21.75" customHeight="1" x14ac:dyDescent="0.2">
      <c r="A52" s="25" t="s">
        <v>106</v>
      </c>
      <c r="B52" s="19">
        <f t="shared" si="28"/>
        <v>0</v>
      </c>
      <c r="C52" s="19">
        <f>+F52+M52++'MPI MIF 2-IIP MFIs 2'!C52+'MPI MIF 2-IIP MFIs 2'!L52</f>
        <v>0</v>
      </c>
      <c r="D52" s="19">
        <f>+I52+R52+'MPI MIF 2-IIP MFIs 2'!G52+'MPI MIF 2-IIP MFIs 2'!M52</f>
        <v>0</v>
      </c>
      <c r="E52" s="19">
        <f t="shared" si="29"/>
        <v>0</v>
      </c>
      <c r="F52" s="19">
        <f t="shared" si="30"/>
        <v>0</v>
      </c>
      <c r="G52" s="19">
        <v>0</v>
      </c>
      <c r="H52" s="19">
        <v>0</v>
      </c>
      <c r="I52" s="19">
        <f t="shared" si="31"/>
        <v>0</v>
      </c>
      <c r="J52" s="19">
        <v>0</v>
      </c>
      <c r="K52" s="19">
        <v>0</v>
      </c>
      <c r="L52" s="19">
        <f t="shared" si="32"/>
        <v>0</v>
      </c>
      <c r="M52" s="19">
        <f t="shared" si="33"/>
        <v>0</v>
      </c>
      <c r="N52" s="19">
        <v>0</v>
      </c>
      <c r="O52" s="19">
        <f t="shared" si="34"/>
        <v>0</v>
      </c>
      <c r="P52" s="19">
        <v>0</v>
      </c>
      <c r="Q52" s="19">
        <v>0</v>
      </c>
      <c r="R52" s="19">
        <f t="shared" si="35"/>
        <v>0</v>
      </c>
      <c r="S52" s="19">
        <v>0</v>
      </c>
      <c r="T52" s="19">
        <f t="shared" si="36"/>
        <v>0</v>
      </c>
      <c r="U52" s="19">
        <v>0</v>
      </c>
      <c r="V52" s="19">
        <v>0</v>
      </c>
      <c r="W52" s="17"/>
      <c r="X52" s="17"/>
      <c r="Y52" s="17"/>
      <c r="Z52" s="17"/>
    </row>
    <row r="53" spans="1:26" s="18" customFormat="1" ht="21.75" customHeight="1" x14ac:dyDescent="0.2">
      <c r="A53" s="24" t="s">
        <v>107</v>
      </c>
      <c r="B53" s="16">
        <f t="shared" si="28"/>
        <v>0</v>
      </c>
      <c r="C53" s="16">
        <f>+F53+M53++'MPI MIF 2-IIP MFIs 2'!C53+'MPI MIF 2-IIP MFIs 2'!L53</f>
        <v>0</v>
      </c>
      <c r="D53" s="16">
        <f>+I53+R53+'MPI MIF 2-IIP MFIs 2'!G53+'MPI MIF 2-IIP MFIs 2'!M53</f>
        <v>0</v>
      </c>
      <c r="E53" s="16">
        <f t="shared" si="29"/>
        <v>0</v>
      </c>
      <c r="F53" s="16">
        <f t="shared" si="30"/>
        <v>0</v>
      </c>
      <c r="G53" s="16">
        <v>0</v>
      </c>
      <c r="H53" s="16">
        <v>0</v>
      </c>
      <c r="I53" s="16">
        <f t="shared" si="31"/>
        <v>0</v>
      </c>
      <c r="J53" s="16">
        <v>0</v>
      </c>
      <c r="K53" s="16">
        <v>0</v>
      </c>
      <c r="L53" s="16">
        <f t="shared" si="32"/>
        <v>0</v>
      </c>
      <c r="M53" s="16">
        <f t="shared" si="33"/>
        <v>0</v>
      </c>
      <c r="N53" s="16">
        <v>0</v>
      </c>
      <c r="O53" s="16">
        <f t="shared" si="34"/>
        <v>0</v>
      </c>
      <c r="P53" s="16">
        <v>0</v>
      </c>
      <c r="Q53" s="16">
        <v>0</v>
      </c>
      <c r="R53" s="16">
        <f t="shared" si="35"/>
        <v>0</v>
      </c>
      <c r="S53" s="16">
        <v>0</v>
      </c>
      <c r="T53" s="16">
        <f t="shared" si="36"/>
        <v>0</v>
      </c>
      <c r="U53" s="16">
        <v>0</v>
      </c>
      <c r="V53" s="16">
        <v>0</v>
      </c>
      <c r="W53" s="17"/>
      <c r="X53" s="17"/>
      <c r="Y53" s="17"/>
      <c r="Z53" s="17"/>
    </row>
    <row r="54" spans="1:26" s="18" customFormat="1" ht="21.75" customHeight="1" x14ac:dyDescent="0.2">
      <c r="A54" s="25" t="s">
        <v>108</v>
      </c>
      <c r="B54" s="26">
        <f t="shared" si="28"/>
        <v>0</v>
      </c>
      <c r="C54" s="26">
        <f>+F54+M54++'MPI MIF 2-IIP MFIs 2'!C54+'MPI MIF 2-IIP MFIs 2'!L54</f>
        <v>0</v>
      </c>
      <c r="D54" s="26">
        <f>+I54+R54+'MPI MIF 2-IIP MFIs 2'!G54+'MPI MIF 2-IIP MFIs 2'!M54</f>
        <v>0</v>
      </c>
      <c r="E54" s="26">
        <f t="shared" si="29"/>
        <v>0</v>
      </c>
      <c r="F54" s="26">
        <f t="shared" si="30"/>
        <v>0</v>
      </c>
      <c r="G54" s="26">
        <v>0</v>
      </c>
      <c r="H54" s="26">
        <v>0</v>
      </c>
      <c r="I54" s="26">
        <f t="shared" si="31"/>
        <v>0</v>
      </c>
      <c r="J54" s="26">
        <v>0</v>
      </c>
      <c r="K54" s="26">
        <v>0</v>
      </c>
      <c r="L54" s="26">
        <f t="shared" si="32"/>
        <v>0</v>
      </c>
      <c r="M54" s="26">
        <f t="shared" si="33"/>
        <v>0</v>
      </c>
      <c r="N54" s="26">
        <v>0</v>
      </c>
      <c r="O54" s="26">
        <f t="shared" si="34"/>
        <v>0</v>
      </c>
      <c r="P54" s="26">
        <v>0</v>
      </c>
      <c r="Q54" s="26">
        <v>0</v>
      </c>
      <c r="R54" s="26">
        <f t="shared" si="35"/>
        <v>0</v>
      </c>
      <c r="S54" s="26">
        <v>0</v>
      </c>
      <c r="T54" s="26">
        <f t="shared" si="36"/>
        <v>0</v>
      </c>
      <c r="U54" s="26">
        <v>0</v>
      </c>
      <c r="V54" s="26">
        <v>0</v>
      </c>
      <c r="W54" s="17"/>
      <c r="X54" s="17"/>
      <c r="Y54" s="17"/>
      <c r="Z54" s="17"/>
    </row>
    <row r="55" spans="1:26" x14ac:dyDescent="0.2">
      <c r="A55" s="54"/>
    </row>
    <row r="56" spans="1:26" x14ac:dyDescent="0.2">
      <c r="A56" s="54"/>
    </row>
    <row r="57" spans="1:26" x14ac:dyDescent="0.2">
      <c r="A57" s="54"/>
    </row>
    <row r="58" spans="1:26" x14ac:dyDescent="0.2">
      <c r="A58" s="54"/>
    </row>
    <row r="59" spans="1:26" x14ac:dyDescent="0.2">
      <c r="A59" s="54"/>
    </row>
    <row r="60" spans="1:26" x14ac:dyDescent="0.2">
      <c r="A60" s="54"/>
    </row>
    <row r="61" spans="1:26" x14ac:dyDescent="0.2">
      <c r="A61" s="54"/>
    </row>
    <row r="62" spans="1:26" x14ac:dyDescent="0.2">
      <c r="A62" s="54"/>
    </row>
    <row r="63" spans="1:26" x14ac:dyDescent="0.2">
      <c r="A63" s="54"/>
    </row>
    <row r="64" spans="1:26" x14ac:dyDescent="0.2">
      <c r="A64" s="54"/>
    </row>
    <row r="65" spans="1:1" x14ac:dyDescent="0.2">
      <c r="A65" s="54"/>
    </row>
    <row r="66" spans="1:1" x14ac:dyDescent="0.2">
      <c r="A66" s="54"/>
    </row>
    <row r="67" spans="1:1" x14ac:dyDescent="0.2">
      <c r="A67" s="54"/>
    </row>
    <row r="68" spans="1:1" x14ac:dyDescent="0.2">
      <c r="A68" s="54"/>
    </row>
    <row r="69" spans="1:1" x14ac:dyDescent="0.2">
      <c r="A69" s="54"/>
    </row>
    <row r="70" spans="1:1" x14ac:dyDescent="0.2">
      <c r="A70" s="54"/>
    </row>
    <row r="71" spans="1:1" x14ac:dyDescent="0.2">
      <c r="A71" s="54"/>
    </row>
    <row r="72" spans="1:1" x14ac:dyDescent="0.2">
      <c r="A72" s="54"/>
    </row>
    <row r="73" spans="1:1" x14ac:dyDescent="0.2">
      <c r="A73" s="54"/>
    </row>
    <row r="74" spans="1:1" x14ac:dyDescent="0.2">
      <c r="A74" s="54"/>
    </row>
    <row r="75" spans="1:1" x14ac:dyDescent="0.2">
      <c r="A75" s="54"/>
    </row>
    <row r="76" spans="1:1" x14ac:dyDescent="0.2">
      <c r="A76" s="54"/>
    </row>
    <row r="77" spans="1:1" x14ac:dyDescent="0.2">
      <c r="A77" s="54"/>
    </row>
    <row r="78" spans="1:1" x14ac:dyDescent="0.2">
      <c r="A78" s="54"/>
    </row>
    <row r="79" spans="1:1" x14ac:dyDescent="0.2">
      <c r="A79" s="54"/>
    </row>
    <row r="80" spans="1:1" x14ac:dyDescent="0.2">
      <c r="A80" s="54"/>
    </row>
    <row r="81" spans="1:1" x14ac:dyDescent="0.2">
      <c r="A81" s="54"/>
    </row>
    <row r="82" spans="1:1" x14ac:dyDescent="0.2">
      <c r="A82" s="54"/>
    </row>
    <row r="83" spans="1:1" x14ac:dyDescent="0.2">
      <c r="A83" s="54"/>
    </row>
    <row r="84" spans="1:1" x14ac:dyDescent="0.2">
      <c r="A84" s="54"/>
    </row>
    <row r="85" spans="1:1" x14ac:dyDescent="0.2">
      <c r="A85" s="54"/>
    </row>
    <row r="86" spans="1:1" x14ac:dyDescent="0.2">
      <c r="A86" s="54"/>
    </row>
    <row r="87" spans="1:1" x14ac:dyDescent="0.2">
      <c r="A87" s="54"/>
    </row>
    <row r="88" spans="1:1" x14ac:dyDescent="0.2">
      <c r="A88" s="54"/>
    </row>
    <row r="89" spans="1:1" x14ac:dyDescent="0.2">
      <c r="A89" s="54"/>
    </row>
    <row r="90" spans="1:1" x14ac:dyDescent="0.2">
      <c r="A90" s="54"/>
    </row>
    <row r="91" spans="1:1" x14ac:dyDescent="0.2">
      <c r="A91" s="54"/>
    </row>
    <row r="92" spans="1:1" x14ac:dyDescent="0.2">
      <c r="A92" s="54"/>
    </row>
    <row r="93" spans="1:1" x14ac:dyDescent="0.2">
      <c r="A93" s="54"/>
    </row>
    <row r="94" spans="1:1" x14ac:dyDescent="0.2">
      <c r="A94" s="54"/>
    </row>
    <row r="95" spans="1:1" x14ac:dyDescent="0.2">
      <c r="A95" s="54"/>
    </row>
    <row r="96" spans="1:1" x14ac:dyDescent="0.2">
      <c r="A96" s="54"/>
    </row>
    <row r="97" spans="1:1" x14ac:dyDescent="0.2">
      <c r="A97" s="54"/>
    </row>
    <row r="98" spans="1:1" x14ac:dyDescent="0.2">
      <c r="A98" s="54"/>
    </row>
    <row r="99" spans="1:1" x14ac:dyDescent="0.2">
      <c r="A99" s="54"/>
    </row>
    <row r="100" spans="1:1" x14ac:dyDescent="0.2">
      <c r="A100" s="54"/>
    </row>
    <row r="101" spans="1:1" x14ac:dyDescent="0.2">
      <c r="A101" s="54"/>
    </row>
    <row r="102" spans="1:1" x14ac:dyDescent="0.2">
      <c r="A102" s="54"/>
    </row>
    <row r="103" spans="1:1" x14ac:dyDescent="0.2">
      <c r="A103" s="54"/>
    </row>
    <row r="104" spans="1:1" x14ac:dyDescent="0.2">
      <c r="A104" s="54"/>
    </row>
    <row r="105" spans="1:1" x14ac:dyDescent="0.2">
      <c r="A105" s="54"/>
    </row>
    <row r="106" spans="1:1" x14ac:dyDescent="0.2">
      <c r="A106" s="54"/>
    </row>
    <row r="107" spans="1:1" x14ac:dyDescent="0.2">
      <c r="A107" s="54"/>
    </row>
    <row r="108" spans="1:1" x14ac:dyDescent="0.2">
      <c r="A108" s="54"/>
    </row>
    <row r="109" spans="1:1" x14ac:dyDescent="0.2">
      <c r="A109" s="54"/>
    </row>
    <row r="110" spans="1:1" x14ac:dyDescent="0.2">
      <c r="A110" s="54"/>
    </row>
    <row r="111" spans="1:1" x14ac:dyDescent="0.2">
      <c r="A111" s="54"/>
    </row>
    <row r="112" spans="1:1" x14ac:dyDescent="0.2">
      <c r="A112" s="54"/>
    </row>
    <row r="113" spans="1:1" x14ac:dyDescent="0.2">
      <c r="A113" s="54"/>
    </row>
    <row r="114" spans="1:1" x14ac:dyDescent="0.2">
      <c r="A114" s="54"/>
    </row>
    <row r="115" spans="1:1" x14ac:dyDescent="0.2">
      <c r="A115" s="54"/>
    </row>
    <row r="116" spans="1:1" x14ac:dyDescent="0.2">
      <c r="A116" s="54"/>
    </row>
    <row r="117" spans="1:1" x14ac:dyDescent="0.2">
      <c r="A117" s="54"/>
    </row>
    <row r="118" spans="1:1" x14ac:dyDescent="0.2">
      <c r="A118" s="54"/>
    </row>
    <row r="119" spans="1:1" x14ac:dyDescent="0.2">
      <c r="A119" s="54"/>
    </row>
    <row r="120" spans="1:1" x14ac:dyDescent="0.2">
      <c r="A120" s="54"/>
    </row>
    <row r="121" spans="1:1" x14ac:dyDescent="0.2">
      <c r="A121" s="54"/>
    </row>
    <row r="122" spans="1:1" x14ac:dyDescent="0.2">
      <c r="A122" s="54"/>
    </row>
    <row r="123" spans="1:1" x14ac:dyDescent="0.2">
      <c r="A123" s="54"/>
    </row>
    <row r="124" spans="1:1" x14ac:dyDescent="0.2">
      <c r="A124" s="54"/>
    </row>
    <row r="125" spans="1:1" x14ac:dyDescent="0.2">
      <c r="A125" s="54"/>
    </row>
    <row r="126" spans="1:1" x14ac:dyDescent="0.2">
      <c r="A126" s="54"/>
    </row>
    <row r="127" spans="1:1" x14ac:dyDescent="0.2">
      <c r="A127" s="54"/>
    </row>
    <row r="128" spans="1:1" x14ac:dyDescent="0.2">
      <c r="A128" s="54"/>
    </row>
    <row r="129" spans="1:1" x14ac:dyDescent="0.2">
      <c r="A129" s="54"/>
    </row>
    <row r="130" spans="1:1" x14ac:dyDescent="0.2">
      <c r="A130" s="54"/>
    </row>
    <row r="131" spans="1:1" x14ac:dyDescent="0.2">
      <c r="A131" s="54"/>
    </row>
    <row r="132" spans="1:1" x14ac:dyDescent="0.2">
      <c r="A132" s="54"/>
    </row>
    <row r="133" spans="1:1" x14ac:dyDescent="0.2">
      <c r="A133" s="54"/>
    </row>
    <row r="134" spans="1:1" x14ac:dyDescent="0.2">
      <c r="A134" s="54"/>
    </row>
    <row r="135" spans="1:1" x14ac:dyDescent="0.2">
      <c r="A135" s="54"/>
    </row>
    <row r="136" spans="1:1" x14ac:dyDescent="0.2">
      <c r="A136" s="54"/>
    </row>
    <row r="137" spans="1:1" x14ac:dyDescent="0.2">
      <c r="A137" s="54"/>
    </row>
    <row r="138" spans="1:1" x14ac:dyDescent="0.2">
      <c r="A138" s="54"/>
    </row>
    <row r="139" spans="1:1" x14ac:dyDescent="0.2">
      <c r="A139" s="54"/>
    </row>
    <row r="140" spans="1:1" x14ac:dyDescent="0.2">
      <c r="A140" s="54"/>
    </row>
    <row r="141" spans="1:1" x14ac:dyDescent="0.2">
      <c r="A141" s="54"/>
    </row>
    <row r="142" spans="1:1" x14ac:dyDescent="0.2">
      <c r="A142" s="54"/>
    </row>
    <row r="143" spans="1:1" x14ac:dyDescent="0.2">
      <c r="A143" s="54"/>
    </row>
    <row r="144" spans="1:1" x14ac:dyDescent="0.2">
      <c r="A144" s="54"/>
    </row>
    <row r="145" spans="1:1" x14ac:dyDescent="0.2">
      <c r="A145" s="54"/>
    </row>
    <row r="146" spans="1:1" x14ac:dyDescent="0.2">
      <c r="A146" s="54"/>
    </row>
    <row r="147" spans="1:1" x14ac:dyDescent="0.2">
      <c r="A147" s="54"/>
    </row>
    <row r="148" spans="1:1" x14ac:dyDescent="0.2">
      <c r="A148" s="54"/>
    </row>
    <row r="149" spans="1:1" x14ac:dyDescent="0.2">
      <c r="A149" s="54"/>
    </row>
    <row r="150" spans="1:1" x14ac:dyDescent="0.2">
      <c r="A150" s="54"/>
    </row>
    <row r="151" spans="1:1" x14ac:dyDescent="0.2">
      <c r="A151" s="54"/>
    </row>
    <row r="152" spans="1:1" x14ac:dyDescent="0.2">
      <c r="A152" s="54"/>
    </row>
    <row r="153" spans="1:1" x14ac:dyDescent="0.2">
      <c r="A153" s="54"/>
    </row>
    <row r="154" spans="1:1" x14ac:dyDescent="0.2">
      <c r="A154" s="54"/>
    </row>
    <row r="155" spans="1:1" x14ac:dyDescent="0.2">
      <c r="A155" s="54"/>
    </row>
    <row r="156" spans="1:1" x14ac:dyDescent="0.2">
      <c r="A156" s="54"/>
    </row>
    <row r="157" spans="1:1" x14ac:dyDescent="0.2">
      <c r="A157" s="54"/>
    </row>
    <row r="158" spans="1:1" x14ac:dyDescent="0.2">
      <c r="A158" s="54"/>
    </row>
    <row r="159" spans="1:1" x14ac:dyDescent="0.2">
      <c r="A159" s="54"/>
    </row>
    <row r="160" spans="1:1" x14ac:dyDescent="0.2">
      <c r="A160" s="54"/>
    </row>
    <row r="161" spans="1:1" x14ac:dyDescent="0.2">
      <c r="A161" s="54"/>
    </row>
    <row r="162" spans="1:1" x14ac:dyDescent="0.2">
      <c r="A162" s="54"/>
    </row>
    <row r="163" spans="1:1" x14ac:dyDescent="0.2">
      <c r="A163" s="54"/>
    </row>
    <row r="164" spans="1:1" x14ac:dyDescent="0.2">
      <c r="A164" s="54"/>
    </row>
    <row r="165" spans="1:1" x14ac:dyDescent="0.2">
      <c r="A165" s="54"/>
    </row>
    <row r="166" spans="1:1" x14ac:dyDescent="0.2">
      <c r="A166" s="54"/>
    </row>
    <row r="167" spans="1:1" x14ac:dyDescent="0.2">
      <c r="A167" s="54"/>
    </row>
    <row r="168" spans="1:1" x14ac:dyDescent="0.2">
      <c r="A168" s="54"/>
    </row>
    <row r="169" spans="1:1" x14ac:dyDescent="0.2">
      <c r="A169" s="54"/>
    </row>
    <row r="170" spans="1:1" x14ac:dyDescent="0.2">
      <c r="A170" s="54"/>
    </row>
    <row r="171" spans="1:1" x14ac:dyDescent="0.2">
      <c r="A171" s="54"/>
    </row>
    <row r="172" spans="1:1" x14ac:dyDescent="0.2">
      <c r="A172" s="54"/>
    </row>
    <row r="173" spans="1:1" x14ac:dyDescent="0.2">
      <c r="A173" s="54"/>
    </row>
    <row r="174" spans="1:1" x14ac:dyDescent="0.2">
      <c r="A174" s="54"/>
    </row>
    <row r="175" spans="1:1" x14ac:dyDescent="0.2">
      <c r="A175" s="54"/>
    </row>
    <row r="176" spans="1:1" x14ac:dyDescent="0.2">
      <c r="A176" s="54"/>
    </row>
    <row r="177" spans="1:1" x14ac:dyDescent="0.2">
      <c r="A177" s="54"/>
    </row>
    <row r="178" spans="1:1" x14ac:dyDescent="0.2">
      <c r="A178" s="54"/>
    </row>
    <row r="179" spans="1:1" x14ac:dyDescent="0.2">
      <c r="A179" s="54"/>
    </row>
    <row r="180" spans="1:1" x14ac:dyDescent="0.2">
      <c r="A180" s="54"/>
    </row>
    <row r="181" spans="1:1" x14ac:dyDescent="0.2">
      <c r="A181" s="54"/>
    </row>
    <row r="182" spans="1:1" x14ac:dyDescent="0.2">
      <c r="A182" s="54"/>
    </row>
    <row r="183" spans="1:1" x14ac:dyDescent="0.2">
      <c r="A183" s="54"/>
    </row>
    <row r="184" spans="1:1" x14ac:dyDescent="0.2">
      <c r="A184" s="54"/>
    </row>
    <row r="185" spans="1:1" x14ac:dyDescent="0.2">
      <c r="A185" s="54"/>
    </row>
    <row r="186" spans="1:1" x14ac:dyDescent="0.2">
      <c r="A186" s="54"/>
    </row>
    <row r="187" spans="1:1" x14ac:dyDescent="0.2">
      <c r="A187" s="54"/>
    </row>
    <row r="188" spans="1:1" x14ac:dyDescent="0.2">
      <c r="A188" s="54"/>
    </row>
    <row r="189" spans="1:1" x14ac:dyDescent="0.2">
      <c r="A189" s="54"/>
    </row>
    <row r="190" spans="1:1" x14ac:dyDescent="0.2">
      <c r="A190" s="54"/>
    </row>
    <row r="191" spans="1:1" x14ac:dyDescent="0.2">
      <c r="A191" s="54"/>
    </row>
    <row r="192" spans="1:1" x14ac:dyDescent="0.2">
      <c r="A192" s="54"/>
    </row>
    <row r="193" spans="1:1" x14ac:dyDescent="0.2">
      <c r="A193" s="54"/>
    </row>
    <row r="194" spans="1:1" x14ac:dyDescent="0.2">
      <c r="A194" s="54"/>
    </row>
    <row r="195" spans="1:1" x14ac:dyDescent="0.2">
      <c r="A195" s="54"/>
    </row>
    <row r="196" spans="1:1" x14ac:dyDescent="0.2">
      <c r="A196" s="54"/>
    </row>
    <row r="197" spans="1:1" x14ac:dyDescent="0.2">
      <c r="A197" s="54"/>
    </row>
    <row r="198" spans="1:1" x14ac:dyDescent="0.2">
      <c r="A198" s="54"/>
    </row>
    <row r="199" spans="1:1" x14ac:dyDescent="0.2">
      <c r="A199" s="54"/>
    </row>
    <row r="200" spans="1:1" x14ac:dyDescent="0.2">
      <c r="A200" s="54"/>
    </row>
    <row r="201" spans="1:1" x14ac:dyDescent="0.2">
      <c r="A201" s="54"/>
    </row>
    <row r="202" spans="1:1" x14ac:dyDescent="0.2">
      <c r="A202" s="54"/>
    </row>
    <row r="203" spans="1:1" x14ac:dyDescent="0.2">
      <c r="A203" s="54"/>
    </row>
    <row r="204" spans="1:1" x14ac:dyDescent="0.2">
      <c r="A204" s="54"/>
    </row>
    <row r="205" spans="1:1" x14ac:dyDescent="0.2">
      <c r="A205" s="54"/>
    </row>
    <row r="206" spans="1:1" x14ac:dyDescent="0.2">
      <c r="A206" s="54"/>
    </row>
    <row r="207" spans="1:1" x14ac:dyDescent="0.2">
      <c r="A207" s="54"/>
    </row>
    <row r="208" spans="1:1" x14ac:dyDescent="0.2">
      <c r="A208" s="54"/>
    </row>
    <row r="209" spans="1:1" x14ac:dyDescent="0.2">
      <c r="A209" s="54"/>
    </row>
    <row r="210" spans="1:1" x14ac:dyDescent="0.2">
      <c r="A210" s="54"/>
    </row>
    <row r="211" spans="1:1" x14ac:dyDescent="0.2">
      <c r="A211" s="54"/>
    </row>
    <row r="212" spans="1:1" x14ac:dyDescent="0.2">
      <c r="A212" s="54"/>
    </row>
    <row r="213" spans="1:1" x14ac:dyDescent="0.2">
      <c r="A213" s="54"/>
    </row>
    <row r="214" spans="1:1" x14ac:dyDescent="0.2">
      <c r="A214" s="54"/>
    </row>
    <row r="215" spans="1:1" x14ac:dyDescent="0.2">
      <c r="A215" s="54"/>
    </row>
    <row r="216" spans="1:1" x14ac:dyDescent="0.2">
      <c r="A216" s="54"/>
    </row>
    <row r="217" spans="1:1" x14ac:dyDescent="0.2">
      <c r="A217" s="54"/>
    </row>
    <row r="218" spans="1:1" x14ac:dyDescent="0.2">
      <c r="A218" s="54"/>
    </row>
    <row r="219" spans="1:1" x14ac:dyDescent="0.2">
      <c r="A219" s="54"/>
    </row>
    <row r="220" spans="1:1" x14ac:dyDescent="0.2">
      <c r="A220" s="54"/>
    </row>
    <row r="221" spans="1:1" x14ac:dyDescent="0.2">
      <c r="A221" s="54"/>
    </row>
    <row r="222" spans="1:1" x14ac:dyDescent="0.2">
      <c r="A222" s="54"/>
    </row>
    <row r="223" spans="1:1" x14ac:dyDescent="0.2">
      <c r="A223" s="54"/>
    </row>
    <row r="224" spans="1:1" x14ac:dyDescent="0.2">
      <c r="A224" s="54"/>
    </row>
    <row r="225" spans="1:1" x14ac:dyDescent="0.2">
      <c r="A225" s="54"/>
    </row>
    <row r="226" spans="1:1" x14ac:dyDescent="0.2">
      <c r="A226" s="54"/>
    </row>
    <row r="227" spans="1:1" x14ac:dyDescent="0.2">
      <c r="A227" s="54"/>
    </row>
    <row r="228" spans="1:1" x14ac:dyDescent="0.2">
      <c r="A228" s="54"/>
    </row>
    <row r="229" spans="1:1" x14ac:dyDescent="0.2">
      <c r="A229" s="54"/>
    </row>
    <row r="230" spans="1:1" x14ac:dyDescent="0.2">
      <c r="A230" s="54"/>
    </row>
    <row r="231" spans="1:1" x14ac:dyDescent="0.2">
      <c r="A231" s="54"/>
    </row>
    <row r="232" spans="1:1" x14ac:dyDescent="0.2">
      <c r="A232" s="54"/>
    </row>
    <row r="233" spans="1:1" x14ac:dyDescent="0.2">
      <c r="A233" s="54"/>
    </row>
    <row r="234" spans="1:1" x14ac:dyDescent="0.2">
      <c r="A234" s="54"/>
    </row>
    <row r="235" spans="1:1" x14ac:dyDescent="0.2">
      <c r="A235" s="54"/>
    </row>
    <row r="236" spans="1:1" x14ac:dyDescent="0.2">
      <c r="A236" s="54"/>
    </row>
    <row r="237" spans="1:1" x14ac:dyDescent="0.2">
      <c r="A237" s="54"/>
    </row>
    <row r="238" spans="1:1" x14ac:dyDescent="0.2">
      <c r="A238" s="54"/>
    </row>
    <row r="239" spans="1:1" x14ac:dyDescent="0.2">
      <c r="A239" s="54"/>
    </row>
    <row r="240" spans="1:1" x14ac:dyDescent="0.2">
      <c r="A240" s="54"/>
    </row>
    <row r="241" spans="1:1" x14ac:dyDescent="0.2">
      <c r="A241" s="54"/>
    </row>
    <row r="242" spans="1:1" x14ac:dyDescent="0.2">
      <c r="A242" s="54"/>
    </row>
    <row r="243" spans="1:1" x14ac:dyDescent="0.2">
      <c r="A243" s="54"/>
    </row>
    <row r="244" spans="1:1" x14ac:dyDescent="0.2">
      <c r="A244" s="54"/>
    </row>
    <row r="245" spans="1:1" x14ac:dyDescent="0.2">
      <c r="A245" s="54"/>
    </row>
    <row r="246" spans="1:1" x14ac:dyDescent="0.2">
      <c r="A246" s="54"/>
    </row>
    <row r="247" spans="1:1" x14ac:dyDescent="0.2">
      <c r="A247" s="54"/>
    </row>
    <row r="248" spans="1:1" x14ac:dyDescent="0.2">
      <c r="A248" s="54"/>
    </row>
    <row r="249" spans="1:1" x14ac:dyDescent="0.2">
      <c r="A249" s="54"/>
    </row>
    <row r="250" spans="1:1" x14ac:dyDescent="0.2">
      <c r="A250" s="54"/>
    </row>
    <row r="251" spans="1:1" x14ac:dyDescent="0.2">
      <c r="A251" s="54"/>
    </row>
    <row r="252" spans="1:1" x14ac:dyDescent="0.2">
      <c r="A252" s="54"/>
    </row>
    <row r="253" spans="1:1" x14ac:dyDescent="0.2">
      <c r="A253" s="54"/>
    </row>
    <row r="254" spans="1:1" x14ac:dyDescent="0.2">
      <c r="A254" s="54"/>
    </row>
    <row r="255" spans="1:1" x14ac:dyDescent="0.2">
      <c r="A255" s="54"/>
    </row>
    <row r="256" spans="1:1" x14ac:dyDescent="0.2">
      <c r="A256" s="54"/>
    </row>
    <row r="257" spans="1:1" x14ac:dyDescent="0.2">
      <c r="A257" s="54"/>
    </row>
    <row r="258" spans="1:1" x14ac:dyDescent="0.2">
      <c r="A258" s="54"/>
    </row>
    <row r="259" spans="1:1" x14ac:dyDescent="0.2">
      <c r="A259" s="54"/>
    </row>
    <row r="260" spans="1:1" x14ac:dyDescent="0.2">
      <c r="A260" s="54"/>
    </row>
    <row r="261" spans="1:1" x14ac:dyDescent="0.2">
      <c r="A261" s="54"/>
    </row>
    <row r="262" spans="1:1" x14ac:dyDescent="0.2">
      <c r="A262" s="54"/>
    </row>
    <row r="263" spans="1:1" x14ac:dyDescent="0.2">
      <c r="A263" s="54"/>
    </row>
    <row r="264" spans="1:1" x14ac:dyDescent="0.2">
      <c r="A264" s="54"/>
    </row>
    <row r="265" spans="1:1" x14ac:dyDescent="0.2">
      <c r="A265" s="54"/>
    </row>
    <row r="266" spans="1:1" x14ac:dyDescent="0.2">
      <c r="A266" s="54"/>
    </row>
    <row r="267" spans="1:1" x14ac:dyDescent="0.2">
      <c r="A267" s="54"/>
    </row>
    <row r="268" spans="1:1" x14ac:dyDescent="0.2">
      <c r="A268" s="54"/>
    </row>
    <row r="269" spans="1:1" x14ac:dyDescent="0.2">
      <c r="A269" s="54"/>
    </row>
    <row r="270" spans="1:1" x14ac:dyDescent="0.2">
      <c r="A270" s="54"/>
    </row>
    <row r="271" spans="1:1" x14ac:dyDescent="0.2">
      <c r="A271" s="54"/>
    </row>
    <row r="272" spans="1:1" x14ac:dyDescent="0.2">
      <c r="A272" s="54"/>
    </row>
    <row r="273" spans="1:1" x14ac:dyDescent="0.2">
      <c r="A273" s="54"/>
    </row>
    <row r="274" spans="1:1" x14ac:dyDescent="0.2">
      <c r="A274" s="54"/>
    </row>
    <row r="275" spans="1:1" x14ac:dyDescent="0.2">
      <c r="A275" s="54"/>
    </row>
    <row r="276" spans="1:1" x14ac:dyDescent="0.2">
      <c r="A276" s="54"/>
    </row>
    <row r="277" spans="1:1" x14ac:dyDescent="0.2">
      <c r="A277" s="54"/>
    </row>
    <row r="278" spans="1:1" x14ac:dyDescent="0.2">
      <c r="A278" s="54"/>
    </row>
    <row r="279" spans="1:1" x14ac:dyDescent="0.2">
      <c r="A279" s="54"/>
    </row>
    <row r="280" spans="1:1" x14ac:dyDescent="0.2">
      <c r="A280" s="54"/>
    </row>
    <row r="281" spans="1:1" x14ac:dyDescent="0.2">
      <c r="A281" s="54"/>
    </row>
    <row r="282" spans="1:1" x14ac:dyDescent="0.2">
      <c r="A282" s="54"/>
    </row>
    <row r="283" spans="1:1" x14ac:dyDescent="0.2">
      <c r="A283" s="54"/>
    </row>
    <row r="284" spans="1:1" x14ac:dyDescent="0.2">
      <c r="A284" s="54"/>
    </row>
    <row r="285" spans="1:1" x14ac:dyDescent="0.2">
      <c r="A285" s="54"/>
    </row>
    <row r="286" spans="1:1" x14ac:dyDescent="0.2">
      <c r="A286" s="54"/>
    </row>
    <row r="287" spans="1:1" x14ac:dyDescent="0.2">
      <c r="A287" s="54"/>
    </row>
    <row r="288" spans="1:1" x14ac:dyDescent="0.2">
      <c r="A288" s="54"/>
    </row>
    <row r="289" spans="1:1" x14ac:dyDescent="0.2">
      <c r="A289" s="54"/>
    </row>
    <row r="290" spans="1:1" x14ac:dyDescent="0.2">
      <c r="A290" s="54"/>
    </row>
    <row r="291" spans="1:1" x14ac:dyDescent="0.2">
      <c r="A291" s="54"/>
    </row>
    <row r="292" spans="1:1" x14ac:dyDescent="0.2">
      <c r="A292" s="54"/>
    </row>
    <row r="293" spans="1:1" x14ac:dyDescent="0.2">
      <c r="A293" s="54"/>
    </row>
    <row r="294" spans="1:1" x14ac:dyDescent="0.2">
      <c r="A294" s="54"/>
    </row>
    <row r="295" spans="1:1" x14ac:dyDescent="0.2">
      <c r="A295" s="54"/>
    </row>
    <row r="296" spans="1:1" x14ac:dyDescent="0.2">
      <c r="A296" s="54"/>
    </row>
    <row r="297" spans="1:1" x14ac:dyDescent="0.2">
      <c r="A297" s="54"/>
    </row>
    <row r="298" spans="1:1" x14ac:dyDescent="0.2">
      <c r="A298" s="54"/>
    </row>
    <row r="299" spans="1:1" x14ac:dyDescent="0.2">
      <c r="A299" s="54"/>
    </row>
    <row r="300" spans="1:1" x14ac:dyDescent="0.2">
      <c r="A300" s="54"/>
    </row>
    <row r="301" spans="1:1" x14ac:dyDescent="0.2">
      <c r="A301" s="54"/>
    </row>
    <row r="302" spans="1:1" x14ac:dyDescent="0.2">
      <c r="A302" s="54"/>
    </row>
    <row r="303" spans="1:1" x14ac:dyDescent="0.2">
      <c r="A303" s="54"/>
    </row>
    <row r="304" spans="1:1" x14ac:dyDescent="0.2">
      <c r="A304" s="54"/>
    </row>
    <row r="305" spans="1:1" x14ac:dyDescent="0.2">
      <c r="A305" s="54"/>
    </row>
    <row r="306" spans="1:1" x14ac:dyDescent="0.2">
      <c r="A306" s="54"/>
    </row>
    <row r="307" spans="1:1" x14ac:dyDescent="0.2">
      <c r="A307" s="54"/>
    </row>
    <row r="308" spans="1:1" x14ac:dyDescent="0.2">
      <c r="A308" s="54"/>
    </row>
    <row r="309" spans="1:1" x14ac:dyDescent="0.2">
      <c r="A309" s="54"/>
    </row>
    <row r="310" spans="1:1" x14ac:dyDescent="0.2">
      <c r="A310" s="54"/>
    </row>
    <row r="311" spans="1:1" x14ac:dyDescent="0.2">
      <c r="A311" s="54"/>
    </row>
    <row r="312" spans="1:1" x14ac:dyDescent="0.2">
      <c r="A312" s="54"/>
    </row>
    <row r="313" spans="1:1" x14ac:dyDescent="0.2">
      <c r="A313" s="54"/>
    </row>
    <row r="314" spans="1:1" x14ac:dyDescent="0.2">
      <c r="A314" s="54"/>
    </row>
    <row r="315" spans="1:1" x14ac:dyDescent="0.2">
      <c r="A315" s="54"/>
    </row>
    <row r="316" spans="1:1" x14ac:dyDescent="0.2">
      <c r="A316" s="54"/>
    </row>
    <row r="317" spans="1:1" x14ac:dyDescent="0.2">
      <c r="A317" s="54"/>
    </row>
    <row r="318" spans="1:1" x14ac:dyDescent="0.2">
      <c r="A318" s="54"/>
    </row>
    <row r="319" spans="1:1" x14ac:dyDescent="0.2">
      <c r="A319" s="54"/>
    </row>
    <row r="320" spans="1:1" x14ac:dyDescent="0.2">
      <c r="A320" s="54"/>
    </row>
    <row r="321" spans="1:1" x14ac:dyDescent="0.2">
      <c r="A321" s="54"/>
    </row>
    <row r="322" spans="1:1" x14ac:dyDescent="0.2">
      <c r="A322" s="54"/>
    </row>
    <row r="323" spans="1:1" x14ac:dyDescent="0.2">
      <c r="A323" s="54"/>
    </row>
    <row r="324" spans="1:1" x14ac:dyDescent="0.2">
      <c r="A324" s="54"/>
    </row>
    <row r="325" spans="1:1" x14ac:dyDescent="0.2">
      <c r="A325" s="54"/>
    </row>
    <row r="326" spans="1:1" x14ac:dyDescent="0.2">
      <c r="A326" s="54"/>
    </row>
    <row r="327" spans="1:1" x14ac:dyDescent="0.2">
      <c r="A327" s="54"/>
    </row>
    <row r="328" spans="1:1" x14ac:dyDescent="0.2">
      <c r="A328" s="54"/>
    </row>
    <row r="329" spans="1:1" x14ac:dyDescent="0.2">
      <c r="A329" s="54"/>
    </row>
    <row r="330" spans="1:1" x14ac:dyDescent="0.2">
      <c r="A330" s="54"/>
    </row>
    <row r="331" spans="1:1" x14ac:dyDescent="0.2">
      <c r="A331" s="54"/>
    </row>
    <row r="332" spans="1:1" x14ac:dyDescent="0.2">
      <c r="A332" s="54"/>
    </row>
    <row r="333" spans="1:1" x14ac:dyDescent="0.2">
      <c r="A333" s="54"/>
    </row>
    <row r="334" spans="1:1" x14ac:dyDescent="0.2">
      <c r="A334" s="54"/>
    </row>
    <row r="335" spans="1:1" x14ac:dyDescent="0.2">
      <c r="A335" s="54"/>
    </row>
    <row r="336" spans="1:1" x14ac:dyDescent="0.2">
      <c r="A336" s="54"/>
    </row>
    <row r="337" spans="1:1" x14ac:dyDescent="0.2">
      <c r="A337" s="54"/>
    </row>
    <row r="338" spans="1:1" x14ac:dyDescent="0.2">
      <c r="A338" s="54"/>
    </row>
    <row r="339" spans="1:1" x14ac:dyDescent="0.2">
      <c r="A339" s="54"/>
    </row>
    <row r="340" spans="1:1" x14ac:dyDescent="0.2">
      <c r="A340" s="54"/>
    </row>
    <row r="341" spans="1:1" x14ac:dyDescent="0.2">
      <c r="A341" s="54"/>
    </row>
    <row r="342" spans="1:1" x14ac:dyDescent="0.2">
      <c r="A342" s="54"/>
    </row>
    <row r="343" spans="1:1" x14ac:dyDescent="0.2">
      <c r="A343" s="54"/>
    </row>
    <row r="344" spans="1:1" x14ac:dyDescent="0.2">
      <c r="A344" s="54"/>
    </row>
    <row r="345" spans="1:1" x14ac:dyDescent="0.2">
      <c r="A345" s="54"/>
    </row>
    <row r="346" spans="1:1" x14ac:dyDescent="0.2">
      <c r="A346" s="54"/>
    </row>
    <row r="347" spans="1:1" x14ac:dyDescent="0.2">
      <c r="A347" s="54"/>
    </row>
    <row r="348" spans="1:1" x14ac:dyDescent="0.2">
      <c r="A348" s="54"/>
    </row>
    <row r="349" spans="1:1" x14ac:dyDescent="0.2">
      <c r="A349" s="54"/>
    </row>
    <row r="350" spans="1:1" x14ac:dyDescent="0.2">
      <c r="A350" s="54"/>
    </row>
    <row r="351" spans="1:1" x14ac:dyDescent="0.2">
      <c r="A351" s="54"/>
    </row>
    <row r="352" spans="1:1" x14ac:dyDescent="0.2">
      <c r="A352" s="54"/>
    </row>
    <row r="353" spans="1:1" x14ac:dyDescent="0.2">
      <c r="A353" s="54"/>
    </row>
    <row r="354" spans="1:1" x14ac:dyDescent="0.2">
      <c r="A354" s="54"/>
    </row>
    <row r="355" spans="1:1" x14ac:dyDescent="0.2">
      <c r="A355" s="54"/>
    </row>
    <row r="356" spans="1:1" x14ac:dyDescent="0.2">
      <c r="A356" s="54"/>
    </row>
    <row r="357" spans="1:1" x14ac:dyDescent="0.2">
      <c r="A357" s="54"/>
    </row>
    <row r="358" spans="1:1" x14ac:dyDescent="0.2">
      <c r="A358" s="54"/>
    </row>
    <row r="359" spans="1:1" x14ac:dyDescent="0.2">
      <c r="A359" s="54"/>
    </row>
    <row r="360" spans="1:1" x14ac:dyDescent="0.2">
      <c r="A360" s="54"/>
    </row>
    <row r="361" spans="1:1" x14ac:dyDescent="0.2">
      <c r="A361" s="54"/>
    </row>
    <row r="362" spans="1:1" x14ac:dyDescent="0.2">
      <c r="A362" s="54"/>
    </row>
    <row r="363" spans="1:1" x14ac:dyDescent="0.2">
      <c r="A363" s="54"/>
    </row>
    <row r="364" spans="1:1" x14ac:dyDescent="0.2">
      <c r="A364" s="54"/>
    </row>
    <row r="365" spans="1:1" x14ac:dyDescent="0.2">
      <c r="A365" s="54"/>
    </row>
    <row r="366" spans="1:1" x14ac:dyDescent="0.2">
      <c r="A366" s="54"/>
    </row>
    <row r="367" spans="1:1" x14ac:dyDescent="0.2">
      <c r="A367" s="54"/>
    </row>
    <row r="368" spans="1:1" x14ac:dyDescent="0.2">
      <c r="A368" s="54"/>
    </row>
    <row r="369" spans="1:1" x14ac:dyDescent="0.2">
      <c r="A369" s="54"/>
    </row>
    <row r="370" spans="1:1" x14ac:dyDescent="0.2">
      <c r="A370" s="54"/>
    </row>
    <row r="371" spans="1:1" x14ac:dyDescent="0.2">
      <c r="A371" s="54"/>
    </row>
    <row r="372" spans="1:1" x14ac:dyDescent="0.2">
      <c r="A372" s="54"/>
    </row>
    <row r="373" spans="1:1" x14ac:dyDescent="0.2">
      <c r="A373" s="54"/>
    </row>
    <row r="374" spans="1:1" x14ac:dyDescent="0.2">
      <c r="A374" s="54"/>
    </row>
    <row r="375" spans="1:1" x14ac:dyDescent="0.2">
      <c r="A375" s="54"/>
    </row>
    <row r="376" spans="1:1" x14ac:dyDescent="0.2">
      <c r="A376" s="54"/>
    </row>
    <row r="377" spans="1:1" x14ac:dyDescent="0.2">
      <c r="A377" s="54"/>
    </row>
    <row r="378" spans="1:1" x14ac:dyDescent="0.2">
      <c r="A378" s="54"/>
    </row>
    <row r="379" spans="1:1" x14ac:dyDescent="0.2">
      <c r="A379" s="54"/>
    </row>
    <row r="380" spans="1:1" x14ac:dyDescent="0.2">
      <c r="A380" s="54"/>
    </row>
    <row r="381" spans="1:1" x14ac:dyDescent="0.2">
      <c r="A381" s="54"/>
    </row>
    <row r="382" spans="1:1" x14ac:dyDescent="0.2">
      <c r="A382" s="54"/>
    </row>
    <row r="383" spans="1:1" x14ac:dyDescent="0.2">
      <c r="A383" s="54"/>
    </row>
    <row r="384" spans="1:1" x14ac:dyDescent="0.2">
      <c r="A384" s="54"/>
    </row>
    <row r="385" spans="1:1" x14ac:dyDescent="0.2">
      <c r="A385" s="54"/>
    </row>
    <row r="386" spans="1:1" x14ac:dyDescent="0.2">
      <c r="A386" s="54"/>
    </row>
    <row r="387" spans="1:1" x14ac:dyDescent="0.2">
      <c r="A387" s="54"/>
    </row>
    <row r="388" spans="1:1" x14ac:dyDescent="0.2">
      <c r="A388" s="54"/>
    </row>
    <row r="389" spans="1:1" x14ac:dyDescent="0.2">
      <c r="A389" s="54"/>
    </row>
    <row r="390" spans="1:1" x14ac:dyDescent="0.2">
      <c r="A390" s="54"/>
    </row>
    <row r="391" spans="1:1" x14ac:dyDescent="0.2">
      <c r="A391" s="54"/>
    </row>
    <row r="392" spans="1:1" x14ac:dyDescent="0.2">
      <c r="A392" s="54"/>
    </row>
    <row r="393" spans="1:1" x14ac:dyDescent="0.2">
      <c r="A393" s="54"/>
    </row>
    <row r="394" spans="1:1" x14ac:dyDescent="0.2">
      <c r="A394" s="54"/>
    </row>
    <row r="395" spans="1:1" x14ac:dyDescent="0.2">
      <c r="A395" s="54"/>
    </row>
    <row r="396" spans="1:1" x14ac:dyDescent="0.2">
      <c r="A396" s="54"/>
    </row>
    <row r="397" spans="1:1" x14ac:dyDescent="0.2">
      <c r="A397" s="54"/>
    </row>
    <row r="398" spans="1:1" x14ac:dyDescent="0.2">
      <c r="A398" s="54"/>
    </row>
    <row r="399" spans="1:1" x14ac:dyDescent="0.2">
      <c r="A399" s="54"/>
    </row>
    <row r="400" spans="1:1" x14ac:dyDescent="0.2">
      <c r="A400" s="54"/>
    </row>
    <row r="401" spans="1:1" x14ac:dyDescent="0.2">
      <c r="A401" s="54"/>
    </row>
    <row r="402" spans="1:1" x14ac:dyDescent="0.2">
      <c r="A402" s="54"/>
    </row>
    <row r="403" spans="1:1" x14ac:dyDescent="0.2">
      <c r="A403" s="54"/>
    </row>
    <row r="404" spans="1:1" x14ac:dyDescent="0.2">
      <c r="A404" s="54"/>
    </row>
    <row r="405" spans="1:1" x14ac:dyDescent="0.2">
      <c r="A405" s="54"/>
    </row>
    <row r="406" spans="1:1" x14ac:dyDescent="0.2">
      <c r="A406" s="54"/>
    </row>
    <row r="407" spans="1:1" x14ac:dyDescent="0.2">
      <c r="A407" s="54"/>
    </row>
    <row r="408" spans="1:1" x14ac:dyDescent="0.2">
      <c r="A408" s="54"/>
    </row>
    <row r="409" spans="1:1" x14ac:dyDescent="0.2">
      <c r="A409" s="54"/>
    </row>
    <row r="410" spans="1:1" x14ac:dyDescent="0.2">
      <c r="A410" s="54"/>
    </row>
    <row r="411" spans="1:1" x14ac:dyDescent="0.2">
      <c r="A411" s="54"/>
    </row>
    <row r="412" spans="1:1" x14ac:dyDescent="0.2">
      <c r="A412" s="54"/>
    </row>
    <row r="413" spans="1:1" x14ac:dyDescent="0.2">
      <c r="A413" s="54"/>
    </row>
    <row r="414" spans="1:1" x14ac:dyDescent="0.2">
      <c r="A414" s="54"/>
    </row>
    <row r="415" spans="1:1" x14ac:dyDescent="0.2">
      <c r="A415" s="54"/>
    </row>
    <row r="416" spans="1:1" x14ac:dyDescent="0.2">
      <c r="A416" s="54"/>
    </row>
    <row r="417" spans="1:1" x14ac:dyDescent="0.2">
      <c r="A417" s="54"/>
    </row>
    <row r="418" spans="1:1" x14ac:dyDescent="0.2">
      <c r="A418" s="54"/>
    </row>
    <row r="419" spans="1:1" x14ac:dyDescent="0.2">
      <c r="A419" s="54"/>
    </row>
    <row r="420" spans="1:1" x14ac:dyDescent="0.2">
      <c r="A420" s="54"/>
    </row>
    <row r="421" spans="1:1" x14ac:dyDescent="0.2">
      <c r="A421" s="54"/>
    </row>
    <row r="422" spans="1:1" x14ac:dyDescent="0.2">
      <c r="A422" s="54"/>
    </row>
    <row r="423" spans="1:1" x14ac:dyDescent="0.2">
      <c r="A423" s="54"/>
    </row>
    <row r="424" spans="1:1" x14ac:dyDescent="0.2">
      <c r="A424" s="54"/>
    </row>
    <row r="425" spans="1:1" x14ac:dyDescent="0.2">
      <c r="A425" s="54"/>
    </row>
    <row r="426" spans="1:1" x14ac:dyDescent="0.2">
      <c r="A426" s="54"/>
    </row>
    <row r="427" spans="1:1" x14ac:dyDescent="0.2">
      <c r="A427" s="54"/>
    </row>
    <row r="428" spans="1:1" x14ac:dyDescent="0.2">
      <c r="A428" s="54"/>
    </row>
    <row r="429" spans="1:1" x14ac:dyDescent="0.2">
      <c r="A429" s="54"/>
    </row>
    <row r="430" spans="1:1" x14ac:dyDescent="0.2">
      <c r="A430" s="54"/>
    </row>
    <row r="431" spans="1:1" x14ac:dyDescent="0.2">
      <c r="A431" s="54"/>
    </row>
    <row r="432" spans="1:1" x14ac:dyDescent="0.2">
      <c r="A432" s="54"/>
    </row>
    <row r="433" spans="1:1" x14ac:dyDescent="0.2">
      <c r="A433" s="54"/>
    </row>
    <row r="434" spans="1:1" x14ac:dyDescent="0.2">
      <c r="A434" s="54"/>
    </row>
    <row r="435" spans="1:1" x14ac:dyDescent="0.2">
      <c r="A435" s="54"/>
    </row>
    <row r="436" spans="1:1" x14ac:dyDescent="0.2">
      <c r="A436" s="54"/>
    </row>
    <row r="437" spans="1:1" x14ac:dyDescent="0.2">
      <c r="A437" s="54"/>
    </row>
    <row r="438" spans="1:1" x14ac:dyDescent="0.2">
      <c r="A438" s="54"/>
    </row>
    <row r="439" spans="1:1" x14ac:dyDescent="0.2">
      <c r="A439" s="54"/>
    </row>
    <row r="440" spans="1:1" x14ac:dyDescent="0.2">
      <c r="A440" s="54"/>
    </row>
    <row r="441" spans="1:1" x14ac:dyDescent="0.2">
      <c r="A441" s="54"/>
    </row>
    <row r="442" spans="1:1" x14ac:dyDescent="0.2">
      <c r="A442" s="54"/>
    </row>
    <row r="443" spans="1:1" x14ac:dyDescent="0.2">
      <c r="A443" s="54"/>
    </row>
    <row r="444" spans="1:1" x14ac:dyDescent="0.2">
      <c r="A444" s="54"/>
    </row>
    <row r="445" spans="1:1" x14ac:dyDescent="0.2">
      <c r="A445" s="54"/>
    </row>
    <row r="446" spans="1:1" x14ac:dyDescent="0.2">
      <c r="A446" s="54"/>
    </row>
    <row r="447" spans="1:1" x14ac:dyDescent="0.2">
      <c r="A447" s="54"/>
    </row>
    <row r="448" spans="1:1" x14ac:dyDescent="0.2">
      <c r="A448" s="54"/>
    </row>
    <row r="449" spans="1:1" x14ac:dyDescent="0.2">
      <c r="A449" s="54"/>
    </row>
    <row r="450" spans="1:1" x14ac:dyDescent="0.2">
      <c r="A450" s="54"/>
    </row>
    <row r="451" spans="1:1" x14ac:dyDescent="0.2">
      <c r="A451" s="54"/>
    </row>
    <row r="452" spans="1:1" x14ac:dyDescent="0.2">
      <c r="A452" s="54"/>
    </row>
    <row r="453" spans="1:1" x14ac:dyDescent="0.2">
      <c r="A453" s="54"/>
    </row>
    <row r="454" spans="1:1" x14ac:dyDescent="0.2">
      <c r="A454" s="54"/>
    </row>
    <row r="455" spans="1:1" x14ac:dyDescent="0.2">
      <c r="A455" s="54"/>
    </row>
    <row r="456" spans="1:1" x14ac:dyDescent="0.2">
      <c r="A456" s="54"/>
    </row>
    <row r="457" spans="1:1" x14ac:dyDescent="0.2">
      <c r="A457" s="54"/>
    </row>
    <row r="458" spans="1:1" x14ac:dyDescent="0.2">
      <c r="A458" s="54"/>
    </row>
    <row r="459" spans="1:1" x14ac:dyDescent="0.2">
      <c r="A459" s="54"/>
    </row>
    <row r="460" spans="1:1" x14ac:dyDescent="0.2">
      <c r="A460" s="54"/>
    </row>
    <row r="461" spans="1:1" x14ac:dyDescent="0.2">
      <c r="A461" s="54"/>
    </row>
    <row r="462" spans="1:1" x14ac:dyDescent="0.2">
      <c r="A462" s="54"/>
    </row>
    <row r="463" spans="1:1" x14ac:dyDescent="0.2">
      <c r="A463" s="54"/>
    </row>
    <row r="464" spans="1:1" x14ac:dyDescent="0.2">
      <c r="A464" s="54"/>
    </row>
    <row r="465" spans="1:1" x14ac:dyDescent="0.2">
      <c r="A465" s="54"/>
    </row>
    <row r="466" spans="1:1" x14ac:dyDescent="0.2">
      <c r="A466" s="54"/>
    </row>
    <row r="467" spans="1:1" x14ac:dyDescent="0.2">
      <c r="A467" s="54"/>
    </row>
    <row r="468" spans="1:1" x14ac:dyDescent="0.2">
      <c r="A468" s="54"/>
    </row>
    <row r="469" spans="1:1" x14ac:dyDescent="0.2">
      <c r="A469" s="54"/>
    </row>
    <row r="470" spans="1:1" x14ac:dyDescent="0.2">
      <c r="A470" s="54"/>
    </row>
    <row r="471" spans="1:1" x14ac:dyDescent="0.2">
      <c r="A471" s="54"/>
    </row>
    <row r="472" spans="1:1" x14ac:dyDescent="0.2">
      <c r="A472" s="54"/>
    </row>
    <row r="473" spans="1:1" x14ac:dyDescent="0.2">
      <c r="A473" s="54"/>
    </row>
    <row r="474" spans="1:1" x14ac:dyDescent="0.2">
      <c r="A474" s="54"/>
    </row>
    <row r="475" spans="1:1" x14ac:dyDescent="0.2">
      <c r="A475" s="54"/>
    </row>
    <row r="476" spans="1:1" x14ac:dyDescent="0.2">
      <c r="A476" s="54"/>
    </row>
    <row r="477" spans="1:1" x14ac:dyDescent="0.2">
      <c r="A477" s="54"/>
    </row>
    <row r="478" spans="1:1" x14ac:dyDescent="0.2">
      <c r="A478" s="54"/>
    </row>
    <row r="479" spans="1:1" x14ac:dyDescent="0.2">
      <c r="A479" s="54"/>
    </row>
    <row r="480" spans="1:1" x14ac:dyDescent="0.2">
      <c r="A480" s="54"/>
    </row>
    <row r="481" spans="1:1" x14ac:dyDescent="0.2">
      <c r="A481" s="54"/>
    </row>
    <row r="482" spans="1:1" x14ac:dyDescent="0.2">
      <c r="A482" s="54"/>
    </row>
    <row r="483" spans="1:1" x14ac:dyDescent="0.2">
      <c r="A483" s="54"/>
    </row>
    <row r="484" spans="1:1" x14ac:dyDescent="0.2">
      <c r="A484" s="54"/>
    </row>
    <row r="485" spans="1:1" x14ac:dyDescent="0.2">
      <c r="A485" s="54"/>
    </row>
    <row r="486" spans="1:1" x14ac:dyDescent="0.2">
      <c r="A486" s="54"/>
    </row>
    <row r="487" spans="1:1" x14ac:dyDescent="0.2">
      <c r="A487" s="54"/>
    </row>
    <row r="488" spans="1:1" x14ac:dyDescent="0.2">
      <c r="A488" s="54"/>
    </row>
    <row r="489" spans="1:1" x14ac:dyDescent="0.2">
      <c r="A489" s="54"/>
    </row>
    <row r="490" spans="1:1" x14ac:dyDescent="0.2">
      <c r="A490" s="54"/>
    </row>
    <row r="491" spans="1:1" x14ac:dyDescent="0.2">
      <c r="A491" s="54"/>
    </row>
    <row r="492" spans="1:1" x14ac:dyDescent="0.2">
      <c r="A492" s="54"/>
    </row>
    <row r="493" spans="1:1" x14ac:dyDescent="0.2">
      <c r="A493" s="54"/>
    </row>
    <row r="494" spans="1:1" x14ac:dyDescent="0.2">
      <c r="A494" s="54"/>
    </row>
    <row r="495" spans="1:1" x14ac:dyDescent="0.2">
      <c r="A495" s="54"/>
    </row>
    <row r="496" spans="1:1" x14ac:dyDescent="0.2">
      <c r="A496" s="54"/>
    </row>
    <row r="497" spans="1:1" x14ac:dyDescent="0.2">
      <c r="A497" s="54"/>
    </row>
    <row r="498" spans="1:1" x14ac:dyDescent="0.2">
      <c r="A498" s="54"/>
    </row>
    <row r="499" spans="1:1" x14ac:dyDescent="0.2">
      <c r="A499" s="54"/>
    </row>
    <row r="500" spans="1:1" x14ac:dyDescent="0.2">
      <c r="A500" s="54"/>
    </row>
    <row r="501" spans="1:1" x14ac:dyDescent="0.2">
      <c r="A501" s="54"/>
    </row>
    <row r="502" spans="1:1" x14ac:dyDescent="0.2">
      <c r="A502" s="54"/>
    </row>
    <row r="503" spans="1:1" x14ac:dyDescent="0.2">
      <c r="A503" s="54"/>
    </row>
    <row r="504" spans="1:1" x14ac:dyDescent="0.2">
      <c r="A504" s="54"/>
    </row>
    <row r="505" spans="1:1" x14ac:dyDescent="0.2">
      <c r="A505" s="54"/>
    </row>
    <row r="506" spans="1:1" x14ac:dyDescent="0.2">
      <c r="A506" s="54"/>
    </row>
    <row r="507" spans="1:1" x14ac:dyDescent="0.2">
      <c r="A507" s="54"/>
    </row>
    <row r="508" spans="1:1" x14ac:dyDescent="0.2">
      <c r="A508" s="54"/>
    </row>
    <row r="509" spans="1:1" x14ac:dyDescent="0.2">
      <c r="A509" s="54"/>
    </row>
    <row r="510" spans="1:1" x14ac:dyDescent="0.2">
      <c r="A510" s="54"/>
    </row>
    <row r="511" spans="1:1" x14ac:dyDescent="0.2">
      <c r="A511" s="54"/>
    </row>
    <row r="512" spans="1:1" x14ac:dyDescent="0.2">
      <c r="A512" s="54"/>
    </row>
    <row r="513" spans="1:1" x14ac:dyDescent="0.2">
      <c r="A513" s="54"/>
    </row>
    <row r="514" spans="1:1" x14ac:dyDescent="0.2">
      <c r="A514" s="54"/>
    </row>
    <row r="515" spans="1:1" x14ac:dyDescent="0.2">
      <c r="A515" s="54"/>
    </row>
    <row r="516" spans="1:1" x14ac:dyDescent="0.2">
      <c r="A516" s="54"/>
    </row>
    <row r="517" spans="1:1" x14ac:dyDescent="0.2">
      <c r="A517" s="54"/>
    </row>
    <row r="518" spans="1:1" x14ac:dyDescent="0.2">
      <c r="A518" s="54"/>
    </row>
    <row r="519" spans="1:1" x14ac:dyDescent="0.2">
      <c r="A519" s="54"/>
    </row>
    <row r="520" spans="1:1" x14ac:dyDescent="0.2">
      <c r="A520" s="54"/>
    </row>
    <row r="521" spans="1:1" x14ac:dyDescent="0.2">
      <c r="A521" s="54"/>
    </row>
    <row r="522" spans="1:1" x14ac:dyDescent="0.2">
      <c r="A522" s="54"/>
    </row>
    <row r="523" spans="1:1" x14ac:dyDescent="0.2">
      <c r="A523" s="54"/>
    </row>
    <row r="524" spans="1:1" x14ac:dyDescent="0.2">
      <c r="A524" s="54"/>
    </row>
    <row r="525" spans="1:1" x14ac:dyDescent="0.2">
      <c r="A525" s="54"/>
    </row>
    <row r="526" spans="1:1" x14ac:dyDescent="0.2">
      <c r="A526" s="54"/>
    </row>
    <row r="527" spans="1:1" x14ac:dyDescent="0.2">
      <c r="A527" s="54"/>
    </row>
    <row r="528" spans="1:1" x14ac:dyDescent="0.2">
      <c r="A528" s="54"/>
    </row>
    <row r="529" spans="1:1" x14ac:dyDescent="0.2">
      <c r="A529" s="54"/>
    </row>
    <row r="530" spans="1:1" x14ac:dyDescent="0.2">
      <c r="A530" s="54"/>
    </row>
    <row r="531" spans="1:1" x14ac:dyDescent="0.2">
      <c r="A531" s="54"/>
    </row>
    <row r="532" spans="1:1" x14ac:dyDescent="0.2">
      <c r="A532" s="54"/>
    </row>
    <row r="533" spans="1:1" x14ac:dyDescent="0.2">
      <c r="A533" s="54"/>
    </row>
    <row r="534" spans="1:1" x14ac:dyDescent="0.2">
      <c r="A534" s="54"/>
    </row>
    <row r="535" spans="1:1" x14ac:dyDescent="0.2">
      <c r="A535" s="54"/>
    </row>
    <row r="536" spans="1:1" x14ac:dyDescent="0.2">
      <c r="A536" s="54"/>
    </row>
    <row r="537" spans="1:1" x14ac:dyDescent="0.2">
      <c r="A537" s="54"/>
    </row>
    <row r="538" spans="1:1" x14ac:dyDescent="0.2">
      <c r="A538" s="54"/>
    </row>
    <row r="539" spans="1:1" x14ac:dyDescent="0.2">
      <c r="A539" s="54"/>
    </row>
    <row r="540" spans="1:1" x14ac:dyDescent="0.2">
      <c r="A540" s="54"/>
    </row>
    <row r="541" spans="1:1" x14ac:dyDescent="0.2">
      <c r="A541" s="54"/>
    </row>
    <row r="542" spans="1:1" x14ac:dyDescent="0.2">
      <c r="A542" s="54"/>
    </row>
    <row r="543" spans="1:1" x14ac:dyDescent="0.2">
      <c r="A543" s="54"/>
    </row>
    <row r="544" spans="1:1" x14ac:dyDescent="0.2">
      <c r="A544" s="54"/>
    </row>
    <row r="545" spans="1:1" x14ac:dyDescent="0.2">
      <c r="A545" s="54"/>
    </row>
    <row r="546" spans="1:1" x14ac:dyDescent="0.2">
      <c r="A546" s="54"/>
    </row>
    <row r="547" spans="1:1" x14ac:dyDescent="0.2">
      <c r="A547" s="54"/>
    </row>
    <row r="548" spans="1:1" x14ac:dyDescent="0.2">
      <c r="A548" s="54"/>
    </row>
    <row r="549" spans="1:1" x14ac:dyDescent="0.2">
      <c r="A549" s="54"/>
    </row>
    <row r="550" spans="1:1" x14ac:dyDescent="0.2">
      <c r="A550" s="54"/>
    </row>
    <row r="551" spans="1:1" x14ac:dyDescent="0.2">
      <c r="A551" s="54"/>
    </row>
    <row r="552" spans="1:1" x14ac:dyDescent="0.2">
      <c r="A552" s="54"/>
    </row>
    <row r="553" spans="1:1" x14ac:dyDescent="0.2">
      <c r="A553" s="54"/>
    </row>
    <row r="554" spans="1:1" x14ac:dyDescent="0.2">
      <c r="A554" s="54"/>
    </row>
    <row r="555" spans="1:1" x14ac:dyDescent="0.2">
      <c r="A555" s="54"/>
    </row>
    <row r="556" spans="1:1" x14ac:dyDescent="0.2">
      <c r="A556" s="54"/>
    </row>
    <row r="557" spans="1:1" x14ac:dyDescent="0.2">
      <c r="A557" s="54"/>
    </row>
    <row r="558" spans="1:1" x14ac:dyDescent="0.2">
      <c r="A558" s="54"/>
    </row>
    <row r="559" spans="1:1" x14ac:dyDescent="0.2">
      <c r="A559" s="54"/>
    </row>
    <row r="560" spans="1:1" x14ac:dyDescent="0.2">
      <c r="A560" s="54"/>
    </row>
    <row r="561" spans="1:1" x14ac:dyDescent="0.2">
      <c r="A561" s="54"/>
    </row>
    <row r="562" spans="1:1" x14ac:dyDescent="0.2">
      <c r="A562" s="54"/>
    </row>
    <row r="563" spans="1:1" x14ac:dyDescent="0.2">
      <c r="A563" s="54"/>
    </row>
    <row r="564" spans="1:1" x14ac:dyDescent="0.2">
      <c r="A564" s="54"/>
    </row>
    <row r="565" spans="1:1" x14ac:dyDescent="0.2">
      <c r="A565" s="54"/>
    </row>
    <row r="566" spans="1:1" x14ac:dyDescent="0.2">
      <c r="A566" s="54"/>
    </row>
    <row r="567" spans="1:1" x14ac:dyDescent="0.2">
      <c r="A567" s="54"/>
    </row>
    <row r="568" spans="1:1" x14ac:dyDescent="0.2">
      <c r="A568" s="54"/>
    </row>
    <row r="569" spans="1:1" x14ac:dyDescent="0.2">
      <c r="A569" s="54"/>
    </row>
    <row r="570" spans="1:1" x14ac:dyDescent="0.2">
      <c r="A570" s="54"/>
    </row>
    <row r="571" spans="1:1" x14ac:dyDescent="0.2">
      <c r="A571" s="54"/>
    </row>
    <row r="572" spans="1:1" x14ac:dyDescent="0.2">
      <c r="A572" s="54"/>
    </row>
    <row r="573" spans="1:1" x14ac:dyDescent="0.2">
      <c r="A573" s="54"/>
    </row>
    <row r="574" spans="1:1" x14ac:dyDescent="0.2">
      <c r="A574" s="54"/>
    </row>
    <row r="575" spans="1:1" x14ac:dyDescent="0.2">
      <c r="A575" s="54"/>
    </row>
    <row r="576" spans="1:1" x14ac:dyDescent="0.2">
      <c r="A576" s="54"/>
    </row>
    <row r="577" spans="1:1" x14ac:dyDescent="0.2">
      <c r="A577" s="54"/>
    </row>
    <row r="578" spans="1:1" x14ac:dyDescent="0.2">
      <c r="A578" s="54"/>
    </row>
    <row r="579" spans="1:1" x14ac:dyDescent="0.2">
      <c r="A579" s="54"/>
    </row>
    <row r="580" spans="1:1" x14ac:dyDescent="0.2">
      <c r="A580" s="54"/>
    </row>
    <row r="581" spans="1:1" x14ac:dyDescent="0.2">
      <c r="A581" s="54"/>
    </row>
    <row r="582" spans="1:1" x14ac:dyDescent="0.2">
      <c r="A582" s="54"/>
    </row>
    <row r="583" spans="1:1" x14ac:dyDescent="0.2">
      <c r="A583" s="54"/>
    </row>
    <row r="584" spans="1:1" x14ac:dyDescent="0.2">
      <c r="A584" s="54"/>
    </row>
    <row r="585" spans="1:1" x14ac:dyDescent="0.2">
      <c r="A585" s="54"/>
    </row>
    <row r="586" spans="1:1" x14ac:dyDescent="0.2">
      <c r="A586" s="54"/>
    </row>
    <row r="587" spans="1:1" x14ac:dyDescent="0.2">
      <c r="A587" s="54"/>
    </row>
    <row r="588" spans="1:1" x14ac:dyDescent="0.2">
      <c r="A588" s="54"/>
    </row>
    <row r="589" spans="1:1" x14ac:dyDescent="0.2">
      <c r="A589" s="54"/>
    </row>
    <row r="590" spans="1:1" x14ac:dyDescent="0.2">
      <c r="A590" s="54"/>
    </row>
    <row r="591" spans="1:1" x14ac:dyDescent="0.2">
      <c r="A591" s="54"/>
    </row>
    <row r="592" spans="1:1" x14ac:dyDescent="0.2">
      <c r="A592" s="54"/>
    </row>
    <row r="593" spans="1:1" x14ac:dyDescent="0.2">
      <c r="A593" s="54"/>
    </row>
    <row r="594" spans="1:1" x14ac:dyDescent="0.2">
      <c r="A594" s="54"/>
    </row>
    <row r="595" spans="1:1" x14ac:dyDescent="0.2">
      <c r="A595" s="54"/>
    </row>
    <row r="596" spans="1:1" x14ac:dyDescent="0.2">
      <c r="A596" s="54"/>
    </row>
    <row r="597" spans="1:1" x14ac:dyDescent="0.2">
      <c r="A597" s="54"/>
    </row>
    <row r="598" spans="1:1" x14ac:dyDescent="0.2">
      <c r="A598" s="54"/>
    </row>
    <row r="599" spans="1:1" x14ac:dyDescent="0.2">
      <c r="A599" s="54"/>
    </row>
    <row r="600" spans="1:1" x14ac:dyDescent="0.2">
      <c r="A600" s="54"/>
    </row>
    <row r="601" spans="1:1" x14ac:dyDescent="0.2">
      <c r="A601" s="54"/>
    </row>
    <row r="602" spans="1:1" x14ac:dyDescent="0.2">
      <c r="A602" s="54"/>
    </row>
    <row r="603" spans="1:1" x14ac:dyDescent="0.2">
      <c r="A603" s="54"/>
    </row>
    <row r="604" spans="1:1" x14ac:dyDescent="0.2">
      <c r="A604" s="54"/>
    </row>
    <row r="605" spans="1:1" x14ac:dyDescent="0.2">
      <c r="A605" s="54"/>
    </row>
    <row r="606" spans="1:1" x14ac:dyDescent="0.2">
      <c r="A606" s="54"/>
    </row>
    <row r="607" spans="1:1" x14ac:dyDescent="0.2">
      <c r="A607" s="54"/>
    </row>
    <row r="608" spans="1:1" x14ac:dyDescent="0.2">
      <c r="A608" s="54"/>
    </row>
    <row r="609" spans="1:1" x14ac:dyDescent="0.2">
      <c r="A609" s="54"/>
    </row>
    <row r="610" spans="1:1" x14ac:dyDescent="0.2">
      <c r="A610" s="54"/>
    </row>
    <row r="611" spans="1:1" x14ac:dyDescent="0.2">
      <c r="A611" s="54"/>
    </row>
    <row r="612" spans="1:1" x14ac:dyDescent="0.2">
      <c r="A612" s="54"/>
    </row>
    <row r="613" spans="1:1" x14ac:dyDescent="0.2">
      <c r="A613" s="54"/>
    </row>
    <row r="614" spans="1:1" x14ac:dyDescent="0.2">
      <c r="A614" s="54"/>
    </row>
    <row r="615" spans="1:1" x14ac:dyDescent="0.2">
      <c r="A615" s="54"/>
    </row>
    <row r="616" spans="1:1" x14ac:dyDescent="0.2">
      <c r="A616" s="54"/>
    </row>
    <row r="617" spans="1:1" x14ac:dyDescent="0.2">
      <c r="A617" s="54"/>
    </row>
    <row r="618" spans="1:1" x14ac:dyDescent="0.2">
      <c r="A618" s="54"/>
    </row>
    <row r="619" spans="1:1" x14ac:dyDescent="0.2">
      <c r="A619" s="54"/>
    </row>
    <row r="620" spans="1:1" x14ac:dyDescent="0.2">
      <c r="A620" s="54"/>
    </row>
    <row r="621" spans="1:1" x14ac:dyDescent="0.2">
      <c r="A621" s="54"/>
    </row>
    <row r="622" spans="1:1" x14ac:dyDescent="0.2">
      <c r="A622" s="54"/>
    </row>
    <row r="623" spans="1:1" x14ac:dyDescent="0.2">
      <c r="A623" s="54"/>
    </row>
    <row r="624" spans="1:1" x14ac:dyDescent="0.2">
      <c r="A624" s="54"/>
    </row>
    <row r="625" spans="1:1" x14ac:dyDescent="0.2">
      <c r="A625" s="54"/>
    </row>
    <row r="626" spans="1:1" x14ac:dyDescent="0.2">
      <c r="A626" s="54"/>
    </row>
    <row r="627" spans="1:1" x14ac:dyDescent="0.2">
      <c r="A627" s="54"/>
    </row>
    <row r="628" spans="1:1" x14ac:dyDescent="0.2">
      <c r="A628" s="54"/>
    </row>
    <row r="629" spans="1:1" x14ac:dyDescent="0.2">
      <c r="A629" s="54"/>
    </row>
    <row r="630" spans="1:1" x14ac:dyDescent="0.2">
      <c r="A630" s="54"/>
    </row>
    <row r="631" spans="1:1" x14ac:dyDescent="0.2">
      <c r="A631" s="54"/>
    </row>
    <row r="632" spans="1:1" x14ac:dyDescent="0.2">
      <c r="A632" s="54"/>
    </row>
    <row r="633" spans="1:1" x14ac:dyDescent="0.2">
      <c r="A633" s="54"/>
    </row>
    <row r="634" spans="1:1" x14ac:dyDescent="0.2">
      <c r="A634" s="54"/>
    </row>
    <row r="635" spans="1:1" x14ac:dyDescent="0.2">
      <c r="A635" s="54"/>
    </row>
    <row r="636" spans="1:1" x14ac:dyDescent="0.2">
      <c r="A636" s="54"/>
    </row>
    <row r="637" spans="1:1" x14ac:dyDescent="0.2">
      <c r="A637" s="54"/>
    </row>
    <row r="638" spans="1:1" x14ac:dyDescent="0.2">
      <c r="A638" s="54"/>
    </row>
  </sheetData>
  <mergeCells count="20">
    <mergeCell ref="L6:V6"/>
    <mergeCell ref="S8:S9"/>
    <mergeCell ref="N8:N9"/>
    <mergeCell ref="B5:V5"/>
    <mergeCell ref="R7:V7"/>
    <mergeCell ref="T8:V8"/>
    <mergeCell ref="O8:Q8"/>
    <mergeCell ref="B6:B9"/>
    <mergeCell ref="C6:C9"/>
    <mergeCell ref="D6:D9"/>
    <mergeCell ref="M7:Q7"/>
    <mergeCell ref="E7:E8"/>
    <mergeCell ref="E6:K6"/>
    <mergeCell ref="G8:G9"/>
    <mergeCell ref="L7:L8"/>
    <mergeCell ref="H8:H9"/>
    <mergeCell ref="I7:K7"/>
    <mergeCell ref="J8:J9"/>
    <mergeCell ref="K8:K9"/>
    <mergeCell ref="F7:H7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45" fitToHeight="4" orientation="landscape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view="pageBreakPreview" zoomScale="75" zoomScaleNormal="100" zoomScaleSheetLayoutView="75" workbookViewId="0">
      <pane xSplit="1" ySplit="10" topLeftCell="B32" activePane="bottomRight" state="frozen"/>
      <selection pane="topRight" activeCell="B1" sqref="B1"/>
      <selection pane="bottomLeft" activeCell="A11" sqref="A11"/>
      <selection pane="bottomRight" activeCell="M55" sqref="M55"/>
    </sheetView>
  </sheetViews>
  <sheetFormatPr defaultRowHeight="12.75" x14ac:dyDescent="0.2"/>
  <cols>
    <col min="1" max="1" width="15" customWidth="1"/>
    <col min="2" max="2" width="13" customWidth="1"/>
    <col min="3" max="3" width="11.85546875" customWidth="1"/>
    <col min="4" max="4" width="19.140625" customWidth="1"/>
    <col min="5" max="5" width="21.5703125" customWidth="1"/>
    <col min="6" max="6" width="21.140625" customWidth="1"/>
    <col min="7" max="7" width="12" customWidth="1"/>
    <col min="8" max="8" width="20.42578125" customWidth="1"/>
    <col min="9" max="9" width="19.85546875" customWidth="1"/>
    <col min="10" max="10" width="18.28515625" customWidth="1"/>
    <col min="11" max="11" width="12" customWidth="1"/>
    <col min="12" max="12" width="15.85546875" customWidth="1"/>
    <col min="13" max="13" width="17.7109375" customWidth="1"/>
  </cols>
  <sheetData>
    <row r="1" spans="1:35" s="9" customFormat="1" ht="18" x14ac:dyDescent="0.2">
      <c r="A1" s="61" t="s">
        <v>100</v>
      </c>
      <c r="B1" s="10"/>
    </row>
    <row r="2" spans="1:35" s="4" customFormat="1" x14ac:dyDescent="0.2"/>
    <row r="3" spans="1:35" s="4" customFormat="1" ht="15.75" x14ac:dyDescent="0.25">
      <c r="A3" s="14" t="s">
        <v>72</v>
      </c>
    </row>
    <row r="4" spans="1:35" s="4" customFormat="1" x14ac:dyDescent="0.2"/>
    <row r="5" spans="1:35" s="77" customFormat="1" ht="19.5" customHeight="1" x14ac:dyDescent="0.25">
      <c r="A5" s="56"/>
      <c r="B5" s="220" t="s">
        <v>57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221"/>
    </row>
    <row r="6" spans="1:35" s="77" customFormat="1" ht="21" customHeight="1" x14ac:dyDescent="0.25">
      <c r="A6" s="81"/>
      <c r="B6" s="146" t="s">
        <v>53</v>
      </c>
      <c r="C6" s="147"/>
      <c r="D6" s="147"/>
      <c r="E6" s="147"/>
      <c r="F6" s="147"/>
      <c r="G6" s="147"/>
      <c r="H6" s="147"/>
      <c r="I6" s="147"/>
      <c r="J6" s="147"/>
      <c r="K6" s="146" t="s">
        <v>58</v>
      </c>
      <c r="L6" s="147"/>
      <c r="M6" s="148"/>
    </row>
    <row r="7" spans="1:35" s="55" customFormat="1" ht="18.75" customHeight="1" x14ac:dyDescent="0.25">
      <c r="A7" s="68"/>
      <c r="B7" s="153" t="s">
        <v>3</v>
      </c>
      <c r="C7" s="155" t="s">
        <v>50</v>
      </c>
      <c r="D7" s="156"/>
      <c r="E7" s="156"/>
      <c r="F7" s="157"/>
      <c r="G7" s="155" t="s">
        <v>4</v>
      </c>
      <c r="H7" s="156"/>
      <c r="I7" s="156"/>
      <c r="J7" s="156"/>
      <c r="K7" s="153" t="s">
        <v>3</v>
      </c>
      <c r="L7" s="109"/>
      <c r="M7" s="110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</row>
    <row r="8" spans="1:35" s="55" customFormat="1" ht="40.5" customHeight="1" x14ac:dyDescent="0.25">
      <c r="A8" s="82" t="s">
        <v>99</v>
      </c>
      <c r="B8" s="153"/>
      <c r="C8" s="111" t="s">
        <v>35</v>
      </c>
      <c r="D8" s="222" t="s">
        <v>46</v>
      </c>
      <c r="E8" s="222" t="s">
        <v>47</v>
      </c>
      <c r="F8" s="222" t="s">
        <v>49</v>
      </c>
      <c r="G8" s="111" t="s">
        <v>35</v>
      </c>
      <c r="H8" s="222" t="s">
        <v>54</v>
      </c>
      <c r="I8" s="222" t="s">
        <v>55</v>
      </c>
      <c r="J8" s="222" t="s">
        <v>56</v>
      </c>
      <c r="K8" s="153"/>
      <c r="L8" s="112" t="s">
        <v>50</v>
      </c>
      <c r="M8" s="112" t="s">
        <v>4</v>
      </c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5" s="55" customFormat="1" ht="22.5" customHeight="1" x14ac:dyDescent="0.25">
      <c r="A9" s="69"/>
      <c r="B9" s="98"/>
      <c r="C9" s="113"/>
      <c r="D9" s="223"/>
      <c r="E9" s="223"/>
      <c r="F9" s="223"/>
      <c r="G9" s="102"/>
      <c r="H9" s="223"/>
      <c r="I9" s="223"/>
      <c r="J9" s="223"/>
      <c r="K9" s="98"/>
      <c r="L9" s="114"/>
      <c r="M9" s="115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</row>
    <row r="10" spans="1:35" s="15" customFormat="1" ht="16.5" customHeight="1" x14ac:dyDescent="0.25">
      <c r="A10" s="27"/>
      <c r="B10" s="27">
        <v>22</v>
      </c>
      <c r="C10" s="27">
        <f t="shared" ref="C10:M10" si="0">B10+1</f>
        <v>23</v>
      </c>
      <c r="D10" s="27">
        <f t="shared" si="0"/>
        <v>24</v>
      </c>
      <c r="E10" s="27">
        <f t="shared" si="0"/>
        <v>25</v>
      </c>
      <c r="F10" s="27">
        <f t="shared" si="0"/>
        <v>26</v>
      </c>
      <c r="G10" s="27">
        <f t="shared" si="0"/>
        <v>27</v>
      </c>
      <c r="H10" s="27">
        <f t="shared" si="0"/>
        <v>28</v>
      </c>
      <c r="I10" s="27">
        <f t="shared" si="0"/>
        <v>29</v>
      </c>
      <c r="J10" s="27">
        <f t="shared" si="0"/>
        <v>30</v>
      </c>
      <c r="K10" s="27">
        <f t="shared" si="0"/>
        <v>31</v>
      </c>
      <c r="L10" s="27">
        <f t="shared" si="0"/>
        <v>32</v>
      </c>
      <c r="M10" s="27">
        <f t="shared" si="0"/>
        <v>33</v>
      </c>
    </row>
    <row r="11" spans="1:35" s="18" customFormat="1" ht="21.75" customHeight="1" x14ac:dyDescent="0.2">
      <c r="A11" s="24" t="s">
        <v>9</v>
      </c>
      <c r="B11" s="16">
        <f t="shared" ref="B11:B30" si="1">+C11-G11</f>
        <v>2263</v>
      </c>
      <c r="C11" s="16">
        <f t="shared" ref="C11:C30" si="2">+D11+E11+F11</f>
        <v>10167</v>
      </c>
      <c r="D11" s="16">
        <v>554</v>
      </c>
      <c r="E11" s="16">
        <v>9563</v>
      </c>
      <c r="F11" s="16">
        <v>50</v>
      </c>
      <c r="G11" s="16">
        <f t="shared" ref="G11:G30" si="3">+H11+I11+J11</f>
        <v>7904</v>
      </c>
      <c r="H11" s="16">
        <v>3959</v>
      </c>
      <c r="I11" s="16">
        <v>3945</v>
      </c>
      <c r="J11" s="16">
        <v>0</v>
      </c>
      <c r="K11" s="16">
        <f t="shared" ref="K11:K30" si="4">+L11-M11</f>
        <v>0</v>
      </c>
      <c r="L11" s="16">
        <v>0</v>
      </c>
      <c r="M11" s="16">
        <v>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35" s="18" customFormat="1" ht="21.75" customHeight="1" x14ac:dyDescent="0.2">
      <c r="A12" s="25" t="s">
        <v>10</v>
      </c>
      <c r="B12" s="19">
        <f t="shared" si="1"/>
        <v>3784</v>
      </c>
      <c r="C12" s="19">
        <f t="shared" si="2"/>
        <v>12678</v>
      </c>
      <c r="D12" s="19">
        <v>605</v>
      </c>
      <c r="E12" s="19">
        <v>12027</v>
      </c>
      <c r="F12" s="19">
        <v>46</v>
      </c>
      <c r="G12" s="19">
        <f t="shared" si="3"/>
        <v>8894</v>
      </c>
      <c r="H12" s="19">
        <v>4559</v>
      </c>
      <c r="I12" s="19">
        <v>4335</v>
      </c>
      <c r="J12" s="19">
        <v>0</v>
      </c>
      <c r="K12" s="19">
        <f t="shared" si="4"/>
        <v>0</v>
      </c>
      <c r="L12" s="19">
        <v>0</v>
      </c>
      <c r="M12" s="19">
        <v>0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35" s="18" customFormat="1" ht="21.75" customHeight="1" x14ac:dyDescent="0.2">
      <c r="A13" s="24" t="s">
        <v>11</v>
      </c>
      <c r="B13" s="16">
        <f t="shared" si="1"/>
        <v>4733</v>
      </c>
      <c r="C13" s="16">
        <f t="shared" si="2"/>
        <v>13650</v>
      </c>
      <c r="D13" s="16">
        <v>649</v>
      </c>
      <c r="E13" s="16">
        <v>12957</v>
      </c>
      <c r="F13" s="16">
        <v>44</v>
      </c>
      <c r="G13" s="16">
        <f t="shared" si="3"/>
        <v>8917</v>
      </c>
      <c r="H13" s="16">
        <v>4587</v>
      </c>
      <c r="I13" s="16">
        <v>4330</v>
      </c>
      <c r="J13" s="16">
        <v>0</v>
      </c>
      <c r="K13" s="16">
        <f t="shared" si="4"/>
        <v>0</v>
      </c>
      <c r="L13" s="16">
        <v>0</v>
      </c>
      <c r="M13" s="16">
        <v>0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35" s="18" customFormat="1" ht="21.75" customHeight="1" x14ac:dyDescent="0.2">
      <c r="A14" s="25" t="s">
        <v>12</v>
      </c>
      <c r="B14" s="26">
        <f t="shared" si="1"/>
        <v>7506</v>
      </c>
      <c r="C14" s="26">
        <f t="shared" si="2"/>
        <v>17099</v>
      </c>
      <c r="D14" s="26">
        <v>673</v>
      </c>
      <c r="E14" s="26">
        <v>16388</v>
      </c>
      <c r="F14" s="26">
        <v>38</v>
      </c>
      <c r="G14" s="26">
        <f t="shared" si="3"/>
        <v>9593</v>
      </c>
      <c r="H14" s="26">
        <v>4758</v>
      </c>
      <c r="I14" s="26">
        <v>4835</v>
      </c>
      <c r="J14" s="26">
        <v>0</v>
      </c>
      <c r="K14" s="26">
        <f t="shared" si="4"/>
        <v>0</v>
      </c>
      <c r="L14" s="26">
        <v>0</v>
      </c>
      <c r="M14" s="26">
        <v>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35" s="18" customFormat="1" ht="21.75" customHeight="1" x14ac:dyDescent="0.2">
      <c r="A15" s="24" t="s">
        <v>13</v>
      </c>
      <c r="B15" s="16">
        <f t="shared" si="1"/>
        <v>8328</v>
      </c>
      <c r="C15" s="16">
        <f t="shared" si="2"/>
        <v>17978</v>
      </c>
      <c r="D15" s="16">
        <v>615</v>
      </c>
      <c r="E15" s="16">
        <v>17323</v>
      </c>
      <c r="F15" s="16">
        <v>40</v>
      </c>
      <c r="G15" s="16">
        <f t="shared" si="3"/>
        <v>9650</v>
      </c>
      <c r="H15" s="16">
        <v>4792</v>
      </c>
      <c r="I15" s="16">
        <v>4858</v>
      </c>
      <c r="J15" s="16">
        <v>0</v>
      </c>
      <c r="K15" s="16">
        <f t="shared" si="4"/>
        <v>0</v>
      </c>
      <c r="L15" s="16">
        <v>0</v>
      </c>
      <c r="M15" s="16">
        <v>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35" s="18" customFormat="1" ht="21.75" customHeight="1" x14ac:dyDescent="0.2">
      <c r="A16" s="25" t="s">
        <v>14</v>
      </c>
      <c r="B16" s="19">
        <f t="shared" si="1"/>
        <v>9575</v>
      </c>
      <c r="C16" s="19">
        <f t="shared" si="2"/>
        <v>19150</v>
      </c>
      <c r="D16" s="19">
        <v>648</v>
      </c>
      <c r="E16" s="19">
        <v>18459</v>
      </c>
      <c r="F16" s="19">
        <v>43</v>
      </c>
      <c r="G16" s="19">
        <f t="shared" si="3"/>
        <v>9575</v>
      </c>
      <c r="H16" s="19">
        <v>4477</v>
      </c>
      <c r="I16" s="19">
        <v>5098</v>
      </c>
      <c r="J16" s="19">
        <v>0</v>
      </c>
      <c r="K16" s="19">
        <f t="shared" si="4"/>
        <v>0</v>
      </c>
      <c r="L16" s="19">
        <v>0</v>
      </c>
      <c r="M16" s="19">
        <v>0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s="21" customFormat="1" ht="21.75" customHeight="1" x14ac:dyDescent="0.2">
      <c r="A17" s="24" t="s">
        <v>15</v>
      </c>
      <c r="B17" s="16">
        <f t="shared" si="1"/>
        <v>10584</v>
      </c>
      <c r="C17" s="16">
        <f t="shared" si="2"/>
        <v>20202</v>
      </c>
      <c r="D17" s="16">
        <v>714</v>
      </c>
      <c r="E17" s="16">
        <v>19440</v>
      </c>
      <c r="F17" s="16">
        <v>48</v>
      </c>
      <c r="G17" s="16">
        <f t="shared" si="3"/>
        <v>9618</v>
      </c>
      <c r="H17" s="16">
        <v>5003</v>
      </c>
      <c r="I17" s="16">
        <v>4615</v>
      </c>
      <c r="J17" s="16">
        <v>0</v>
      </c>
      <c r="K17" s="16">
        <f t="shared" si="4"/>
        <v>78</v>
      </c>
      <c r="L17" s="16">
        <v>298</v>
      </c>
      <c r="M17" s="16">
        <v>220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18" customFormat="1" ht="21.75" customHeight="1" x14ac:dyDescent="0.2">
      <c r="A18" s="25" t="s">
        <v>16</v>
      </c>
      <c r="B18" s="26">
        <f t="shared" si="1"/>
        <v>9231</v>
      </c>
      <c r="C18" s="26">
        <f t="shared" si="2"/>
        <v>19576</v>
      </c>
      <c r="D18" s="26">
        <v>905</v>
      </c>
      <c r="E18" s="26">
        <v>18640</v>
      </c>
      <c r="F18" s="26">
        <v>31</v>
      </c>
      <c r="G18" s="26">
        <f t="shared" si="3"/>
        <v>10345</v>
      </c>
      <c r="H18" s="26">
        <v>5721</v>
      </c>
      <c r="I18" s="26">
        <v>4624</v>
      </c>
      <c r="J18" s="26">
        <v>0</v>
      </c>
      <c r="K18" s="26">
        <f t="shared" si="4"/>
        <v>106</v>
      </c>
      <c r="L18" s="26">
        <v>267</v>
      </c>
      <c r="M18" s="26">
        <v>161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s="18" customFormat="1" ht="21.75" customHeight="1" x14ac:dyDescent="0.2">
      <c r="A19" s="24" t="s">
        <v>17</v>
      </c>
      <c r="B19" s="16">
        <f t="shared" si="1"/>
        <v>9901</v>
      </c>
      <c r="C19" s="16">
        <f t="shared" si="2"/>
        <v>19949</v>
      </c>
      <c r="D19" s="16">
        <v>891</v>
      </c>
      <c r="E19" s="16">
        <v>19028</v>
      </c>
      <c r="F19" s="16">
        <v>30</v>
      </c>
      <c r="G19" s="16">
        <f t="shared" si="3"/>
        <v>10048</v>
      </c>
      <c r="H19" s="16">
        <v>5643</v>
      </c>
      <c r="I19" s="16">
        <v>4405</v>
      </c>
      <c r="J19" s="16">
        <v>0</v>
      </c>
      <c r="K19" s="16">
        <f t="shared" si="4"/>
        <v>32</v>
      </c>
      <c r="L19" s="16">
        <v>228</v>
      </c>
      <c r="M19" s="16">
        <v>196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s="18" customFormat="1" ht="21.75" customHeight="1" x14ac:dyDescent="0.2">
      <c r="A20" s="25" t="s">
        <v>18</v>
      </c>
      <c r="B20" s="19">
        <f t="shared" si="1"/>
        <v>7093</v>
      </c>
      <c r="C20" s="19">
        <f t="shared" si="2"/>
        <v>18647</v>
      </c>
      <c r="D20" s="19">
        <v>961</v>
      </c>
      <c r="E20" s="19">
        <v>17652</v>
      </c>
      <c r="F20" s="19">
        <v>34</v>
      </c>
      <c r="G20" s="19">
        <f t="shared" si="3"/>
        <v>11554</v>
      </c>
      <c r="H20" s="19">
        <v>6378</v>
      </c>
      <c r="I20" s="19">
        <v>5176</v>
      </c>
      <c r="J20" s="19">
        <v>0</v>
      </c>
      <c r="K20" s="19">
        <f t="shared" si="4"/>
        <v>-18</v>
      </c>
      <c r="L20" s="19">
        <v>242</v>
      </c>
      <c r="M20" s="19">
        <v>260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s="18" customFormat="1" ht="21.75" customHeight="1" x14ac:dyDescent="0.2">
      <c r="A21" s="24" t="s">
        <v>19</v>
      </c>
      <c r="B21" s="16">
        <f t="shared" si="1"/>
        <v>6542</v>
      </c>
      <c r="C21" s="16">
        <f t="shared" si="2"/>
        <v>19166</v>
      </c>
      <c r="D21" s="16">
        <v>1013</v>
      </c>
      <c r="E21" s="16">
        <v>18118</v>
      </c>
      <c r="F21" s="16">
        <v>35</v>
      </c>
      <c r="G21" s="16">
        <f t="shared" si="3"/>
        <v>12624</v>
      </c>
      <c r="H21" s="16">
        <v>7446</v>
      </c>
      <c r="I21" s="16">
        <v>5178</v>
      </c>
      <c r="J21" s="16">
        <v>0</v>
      </c>
      <c r="K21" s="16">
        <f t="shared" si="4"/>
        <v>45</v>
      </c>
      <c r="L21" s="16">
        <v>216</v>
      </c>
      <c r="M21" s="16">
        <v>171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s="18" customFormat="1" ht="21.75" customHeight="1" x14ac:dyDescent="0.2">
      <c r="A22" s="25" t="s">
        <v>20</v>
      </c>
      <c r="B22" s="26">
        <f t="shared" si="1"/>
        <v>5520</v>
      </c>
      <c r="C22" s="26">
        <f t="shared" si="2"/>
        <v>20145</v>
      </c>
      <c r="D22" s="26">
        <v>1052</v>
      </c>
      <c r="E22" s="26">
        <v>19059</v>
      </c>
      <c r="F22" s="26">
        <v>34</v>
      </c>
      <c r="G22" s="26">
        <f t="shared" si="3"/>
        <v>14625</v>
      </c>
      <c r="H22" s="26">
        <v>8684</v>
      </c>
      <c r="I22" s="26">
        <v>5941</v>
      </c>
      <c r="J22" s="26">
        <v>0</v>
      </c>
      <c r="K22" s="26">
        <f t="shared" si="4"/>
        <v>114</v>
      </c>
      <c r="L22" s="26">
        <v>298</v>
      </c>
      <c r="M22" s="26">
        <v>184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s="21" customFormat="1" ht="21.75" customHeight="1" x14ac:dyDescent="0.2">
      <c r="A23" s="24" t="s">
        <v>21</v>
      </c>
      <c r="B23" s="16">
        <f t="shared" si="1"/>
        <v>3700</v>
      </c>
      <c r="C23" s="16">
        <f t="shared" si="2"/>
        <v>19884</v>
      </c>
      <c r="D23" s="16">
        <v>1194</v>
      </c>
      <c r="E23" s="16">
        <v>18656</v>
      </c>
      <c r="F23" s="16">
        <v>34</v>
      </c>
      <c r="G23" s="16">
        <f t="shared" si="3"/>
        <v>16184</v>
      </c>
      <c r="H23" s="16">
        <v>9156</v>
      </c>
      <c r="I23" s="16">
        <v>7028</v>
      </c>
      <c r="J23" s="16">
        <v>0</v>
      </c>
      <c r="K23" s="16">
        <f t="shared" si="4"/>
        <v>50</v>
      </c>
      <c r="L23" s="16">
        <v>223</v>
      </c>
      <c r="M23" s="16">
        <v>173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8" customFormat="1" ht="21.75" customHeight="1" x14ac:dyDescent="0.2">
      <c r="A24" s="25" t="s">
        <v>22</v>
      </c>
      <c r="B24" s="19">
        <f t="shared" si="1"/>
        <v>-1893</v>
      </c>
      <c r="C24" s="19">
        <f t="shared" si="2"/>
        <v>17564</v>
      </c>
      <c r="D24" s="19">
        <v>1283</v>
      </c>
      <c r="E24" s="19">
        <v>16237</v>
      </c>
      <c r="F24" s="19">
        <v>44</v>
      </c>
      <c r="G24" s="19">
        <f t="shared" si="3"/>
        <v>19457</v>
      </c>
      <c r="H24" s="19">
        <v>9890</v>
      </c>
      <c r="I24" s="19">
        <v>9567</v>
      </c>
      <c r="J24" s="19">
        <v>0</v>
      </c>
      <c r="K24" s="19">
        <f t="shared" si="4"/>
        <v>104</v>
      </c>
      <c r="L24" s="19">
        <v>319</v>
      </c>
      <c r="M24" s="19">
        <v>215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s="18" customFormat="1" ht="21.75" customHeight="1" x14ac:dyDescent="0.2">
      <c r="A25" s="24" t="s">
        <v>23</v>
      </c>
      <c r="B25" s="16">
        <f t="shared" si="1"/>
        <v>-5172</v>
      </c>
      <c r="C25" s="16">
        <f t="shared" si="2"/>
        <v>17981</v>
      </c>
      <c r="D25" s="16">
        <v>1463</v>
      </c>
      <c r="E25" s="16">
        <v>16483</v>
      </c>
      <c r="F25" s="16">
        <v>35</v>
      </c>
      <c r="G25" s="16">
        <f t="shared" si="3"/>
        <v>23153</v>
      </c>
      <c r="H25" s="16">
        <v>11992</v>
      </c>
      <c r="I25" s="16">
        <v>11161</v>
      </c>
      <c r="J25" s="16">
        <v>0</v>
      </c>
      <c r="K25" s="16">
        <f t="shared" si="4"/>
        <v>-48</v>
      </c>
      <c r="L25" s="16">
        <v>392</v>
      </c>
      <c r="M25" s="16">
        <v>440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s="18" customFormat="1" ht="21.75" customHeight="1" x14ac:dyDescent="0.2">
      <c r="A26" s="25" t="s">
        <v>0</v>
      </c>
      <c r="B26" s="26">
        <f t="shared" si="1"/>
        <v>-7349</v>
      </c>
      <c r="C26" s="26">
        <f t="shared" si="2"/>
        <v>18043</v>
      </c>
      <c r="D26" s="26">
        <v>1562</v>
      </c>
      <c r="E26" s="26">
        <v>16455</v>
      </c>
      <c r="F26" s="26">
        <v>26</v>
      </c>
      <c r="G26" s="26">
        <f t="shared" si="3"/>
        <v>25392</v>
      </c>
      <c r="H26" s="26">
        <v>14151</v>
      </c>
      <c r="I26" s="26">
        <v>11241</v>
      </c>
      <c r="J26" s="26">
        <v>0</v>
      </c>
      <c r="K26" s="26">
        <f t="shared" si="4"/>
        <v>-5</v>
      </c>
      <c r="L26" s="26">
        <v>695</v>
      </c>
      <c r="M26" s="26">
        <v>700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s="18" customFormat="1" ht="21.75" customHeight="1" x14ac:dyDescent="0.2">
      <c r="A27" s="24" t="s">
        <v>1</v>
      </c>
      <c r="B27" s="16">
        <f t="shared" si="1"/>
        <v>-9032</v>
      </c>
      <c r="C27" s="16">
        <f t="shared" si="2"/>
        <v>18891</v>
      </c>
      <c r="D27" s="16">
        <v>1636</v>
      </c>
      <c r="E27" s="16">
        <v>17229</v>
      </c>
      <c r="F27" s="16">
        <v>26</v>
      </c>
      <c r="G27" s="16">
        <f t="shared" si="3"/>
        <v>27923</v>
      </c>
      <c r="H27" s="16">
        <v>15782</v>
      </c>
      <c r="I27" s="16">
        <v>12141</v>
      </c>
      <c r="J27" s="16">
        <v>0</v>
      </c>
      <c r="K27" s="16">
        <f t="shared" si="4"/>
        <v>-188</v>
      </c>
      <c r="L27" s="16">
        <v>674</v>
      </c>
      <c r="M27" s="16">
        <v>862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s="18" customFormat="1" ht="21.75" customHeight="1" x14ac:dyDescent="0.2">
      <c r="A28" s="25" t="s">
        <v>24</v>
      </c>
      <c r="B28" s="19">
        <f t="shared" si="1"/>
        <v>-15492</v>
      </c>
      <c r="C28" s="19">
        <f t="shared" si="2"/>
        <v>17241</v>
      </c>
      <c r="D28" s="19">
        <v>1825</v>
      </c>
      <c r="E28" s="19">
        <v>15388</v>
      </c>
      <c r="F28" s="19">
        <v>28</v>
      </c>
      <c r="G28" s="19">
        <f t="shared" si="3"/>
        <v>32733</v>
      </c>
      <c r="H28" s="19">
        <v>17620</v>
      </c>
      <c r="I28" s="19">
        <v>15113</v>
      </c>
      <c r="J28" s="19">
        <v>0</v>
      </c>
      <c r="K28" s="19">
        <f t="shared" si="4"/>
        <v>49</v>
      </c>
      <c r="L28" s="19">
        <v>864</v>
      </c>
      <c r="M28" s="19">
        <v>815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s="18" customFormat="1" ht="21.75" customHeight="1" x14ac:dyDescent="0.2">
      <c r="A29" s="24" t="s">
        <v>25</v>
      </c>
      <c r="B29" s="16">
        <f t="shared" si="1"/>
        <v>-20805</v>
      </c>
      <c r="C29" s="16">
        <f t="shared" si="2"/>
        <v>16637</v>
      </c>
      <c r="D29" s="16">
        <v>2087</v>
      </c>
      <c r="E29" s="16">
        <v>14524</v>
      </c>
      <c r="F29" s="16">
        <v>26</v>
      </c>
      <c r="G29" s="16">
        <f t="shared" si="3"/>
        <v>37442</v>
      </c>
      <c r="H29" s="16">
        <v>19698</v>
      </c>
      <c r="I29" s="16">
        <v>17744</v>
      </c>
      <c r="J29" s="16">
        <v>0</v>
      </c>
      <c r="K29" s="16">
        <f t="shared" si="4"/>
        <v>-400</v>
      </c>
      <c r="L29" s="16">
        <v>545</v>
      </c>
      <c r="M29" s="16">
        <v>945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s="18" customFormat="1" ht="21.75" customHeight="1" x14ac:dyDescent="0.2">
      <c r="A30" s="25" t="s">
        <v>26</v>
      </c>
      <c r="B30" s="26">
        <f t="shared" si="1"/>
        <v>-28231</v>
      </c>
      <c r="C30" s="26">
        <f t="shared" si="2"/>
        <v>12464</v>
      </c>
      <c r="D30" s="26">
        <v>2080</v>
      </c>
      <c r="E30" s="26">
        <v>10361</v>
      </c>
      <c r="F30" s="26">
        <v>23</v>
      </c>
      <c r="G30" s="26">
        <f t="shared" si="3"/>
        <v>40695</v>
      </c>
      <c r="H30" s="26">
        <v>22111</v>
      </c>
      <c r="I30" s="26">
        <v>18584</v>
      </c>
      <c r="J30" s="26">
        <v>0</v>
      </c>
      <c r="K30" s="26">
        <f t="shared" si="4"/>
        <v>-1318</v>
      </c>
      <c r="L30" s="26">
        <v>1246</v>
      </c>
      <c r="M30" s="26">
        <v>2564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s="18" customFormat="1" ht="21.75" customHeight="1" x14ac:dyDescent="0.2">
      <c r="A31" s="24" t="s">
        <v>79</v>
      </c>
      <c r="B31" s="16">
        <f t="shared" ref="B31:B39" si="5">+C31-G31</f>
        <v>-31098</v>
      </c>
      <c r="C31" s="16">
        <f t="shared" ref="C31:C39" si="6">+D31+E31+F31</f>
        <v>8603</v>
      </c>
      <c r="D31" s="16">
        <v>2030</v>
      </c>
      <c r="E31" s="16">
        <v>6549</v>
      </c>
      <c r="F31" s="16">
        <v>24</v>
      </c>
      <c r="G31" s="16">
        <f t="shared" ref="G31:G39" si="7">+H31+I31+J31</f>
        <v>39701</v>
      </c>
      <c r="H31" s="16">
        <v>21440</v>
      </c>
      <c r="I31" s="16">
        <v>18261</v>
      </c>
      <c r="J31" s="16">
        <v>0</v>
      </c>
      <c r="K31" s="16">
        <f t="shared" ref="K31:K39" si="8">+L31-M31</f>
        <v>-580</v>
      </c>
      <c r="L31" s="16">
        <v>1375</v>
      </c>
      <c r="M31" s="16">
        <v>1955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s="18" customFormat="1" ht="21.75" customHeight="1" x14ac:dyDescent="0.2">
      <c r="A32" s="25" t="s">
        <v>80</v>
      </c>
      <c r="B32" s="19">
        <f t="shared" si="5"/>
        <v>-30944</v>
      </c>
      <c r="C32" s="19">
        <f t="shared" si="6"/>
        <v>8963</v>
      </c>
      <c r="D32" s="19">
        <v>1870</v>
      </c>
      <c r="E32" s="19">
        <v>7067</v>
      </c>
      <c r="F32" s="19">
        <v>26</v>
      </c>
      <c r="G32" s="19">
        <f t="shared" si="7"/>
        <v>39907</v>
      </c>
      <c r="H32" s="19">
        <v>21660</v>
      </c>
      <c r="I32" s="19">
        <v>18247</v>
      </c>
      <c r="J32" s="19">
        <v>0</v>
      </c>
      <c r="K32" s="19">
        <f t="shared" si="8"/>
        <v>-393</v>
      </c>
      <c r="L32" s="19">
        <v>760</v>
      </c>
      <c r="M32" s="19">
        <v>1153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s="18" customFormat="1" ht="21.75" customHeight="1" x14ac:dyDescent="0.2">
      <c r="A33" s="24" t="s">
        <v>81</v>
      </c>
      <c r="B33" s="16">
        <f t="shared" si="5"/>
        <v>-32393</v>
      </c>
      <c r="C33" s="16">
        <f t="shared" si="6"/>
        <v>8544</v>
      </c>
      <c r="D33" s="16">
        <v>1763</v>
      </c>
      <c r="E33" s="16">
        <v>6755</v>
      </c>
      <c r="F33" s="16">
        <v>26</v>
      </c>
      <c r="G33" s="16">
        <f t="shared" si="7"/>
        <v>40937</v>
      </c>
      <c r="H33" s="16">
        <v>21740</v>
      </c>
      <c r="I33" s="16">
        <v>19197</v>
      </c>
      <c r="J33" s="16">
        <v>0</v>
      </c>
      <c r="K33" s="16">
        <f t="shared" si="8"/>
        <v>-165</v>
      </c>
      <c r="L33" s="16">
        <v>515</v>
      </c>
      <c r="M33" s="16">
        <v>680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s="18" customFormat="1" ht="21.75" customHeight="1" x14ac:dyDescent="0.2">
      <c r="A34" s="25" t="s">
        <v>82</v>
      </c>
      <c r="B34" s="26">
        <f t="shared" si="5"/>
        <v>-33693</v>
      </c>
      <c r="C34" s="26">
        <f t="shared" si="6"/>
        <v>7125</v>
      </c>
      <c r="D34" s="26">
        <v>1591</v>
      </c>
      <c r="E34" s="26">
        <v>5507</v>
      </c>
      <c r="F34" s="26">
        <v>27</v>
      </c>
      <c r="G34" s="26">
        <f t="shared" si="7"/>
        <v>40818</v>
      </c>
      <c r="H34" s="26">
        <v>21323</v>
      </c>
      <c r="I34" s="26">
        <v>19463</v>
      </c>
      <c r="J34" s="26">
        <v>32</v>
      </c>
      <c r="K34" s="26">
        <f t="shared" si="8"/>
        <v>-94</v>
      </c>
      <c r="L34" s="26">
        <v>459</v>
      </c>
      <c r="M34" s="26">
        <v>553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s="18" customFormat="1" ht="21.75" customHeight="1" x14ac:dyDescent="0.2">
      <c r="A35" s="24" t="s">
        <v>83</v>
      </c>
      <c r="B35" s="16">
        <f t="shared" si="5"/>
        <v>-35594</v>
      </c>
      <c r="C35" s="16">
        <f t="shared" si="6"/>
        <v>7713</v>
      </c>
      <c r="D35" s="16">
        <v>1595</v>
      </c>
      <c r="E35" s="16">
        <v>5875</v>
      </c>
      <c r="F35" s="16">
        <v>243</v>
      </c>
      <c r="G35" s="16">
        <f t="shared" si="7"/>
        <v>43307</v>
      </c>
      <c r="H35" s="16">
        <v>23306</v>
      </c>
      <c r="I35" s="16">
        <v>19200</v>
      </c>
      <c r="J35" s="16">
        <v>801</v>
      </c>
      <c r="K35" s="16">
        <f t="shared" si="8"/>
        <v>-127</v>
      </c>
      <c r="L35" s="16">
        <v>2611</v>
      </c>
      <c r="M35" s="16">
        <v>2738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s="18" customFormat="1" ht="21.75" customHeight="1" x14ac:dyDescent="0.2">
      <c r="A36" s="25" t="s">
        <v>84</v>
      </c>
      <c r="B36" s="19">
        <f t="shared" si="5"/>
        <v>-37708</v>
      </c>
      <c r="C36" s="19">
        <f t="shared" si="6"/>
        <v>8622</v>
      </c>
      <c r="D36" s="19">
        <v>2164</v>
      </c>
      <c r="E36" s="19">
        <v>5578</v>
      </c>
      <c r="F36" s="19">
        <v>880</v>
      </c>
      <c r="G36" s="19">
        <f t="shared" si="7"/>
        <v>46330</v>
      </c>
      <c r="H36" s="19">
        <v>23928</v>
      </c>
      <c r="I36" s="19">
        <v>20785</v>
      </c>
      <c r="J36" s="19">
        <v>1617</v>
      </c>
      <c r="K36" s="19">
        <f t="shared" si="8"/>
        <v>-2350</v>
      </c>
      <c r="L36" s="19">
        <v>2260</v>
      </c>
      <c r="M36" s="19">
        <v>4610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s="18" customFormat="1" ht="21.75" customHeight="1" x14ac:dyDescent="0.2">
      <c r="A37" s="24" t="s">
        <v>85</v>
      </c>
      <c r="B37" s="16">
        <f t="shared" si="5"/>
        <v>-40149</v>
      </c>
      <c r="C37" s="16">
        <f t="shared" si="6"/>
        <v>6874</v>
      </c>
      <c r="D37" s="16">
        <v>2040</v>
      </c>
      <c r="E37" s="16">
        <v>4469</v>
      </c>
      <c r="F37" s="16">
        <v>365</v>
      </c>
      <c r="G37" s="16">
        <f t="shared" si="7"/>
        <v>47023</v>
      </c>
      <c r="H37" s="16">
        <v>22552</v>
      </c>
      <c r="I37" s="16">
        <v>22909</v>
      </c>
      <c r="J37" s="16">
        <v>1562</v>
      </c>
      <c r="K37" s="16">
        <f t="shared" si="8"/>
        <v>-673</v>
      </c>
      <c r="L37" s="16">
        <v>2629</v>
      </c>
      <c r="M37" s="16">
        <v>3302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s="18" customFormat="1" ht="21.75" customHeight="1" x14ac:dyDescent="0.2">
      <c r="A38" s="25" t="s">
        <v>86</v>
      </c>
      <c r="B38" s="26">
        <f t="shared" si="5"/>
        <v>-41655</v>
      </c>
      <c r="C38" s="26">
        <f t="shared" si="6"/>
        <v>8858</v>
      </c>
      <c r="D38" s="26">
        <v>1755</v>
      </c>
      <c r="E38" s="26">
        <v>6126</v>
      </c>
      <c r="F38" s="26">
        <v>977</v>
      </c>
      <c r="G38" s="26">
        <f t="shared" si="7"/>
        <v>50513</v>
      </c>
      <c r="H38" s="26">
        <v>25441</v>
      </c>
      <c r="I38" s="26">
        <v>23589</v>
      </c>
      <c r="J38" s="26">
        <v>1483</v>
      </c>
      <c r="K38" s="26">
        <f t="shared" si="8"/>
        <v>-1884</v>
      </c>
      <c r="L38" s="26">
        <v>1874</v>
      </c>
      <c r="M38" s="26">
        <v>3758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s="18" customFormat="1" ht="21.75" customHeight="1" x14ac:dyDescent="0.2">
      <c r="A39" s="24" t="s">
        <v>87</v>
      </c>
      <c r="B39" s="16">
        <f t="shared" si="5"/>
        <v>-41648</v>
      </c>
      <c r="C39" s="16">
        <f t="shared" si="6"/>
        <v>8991</v>
      </c>
      <c r="D39" s="16">
        <v>2180</v>
      </c>
      <c r="E39" s="16">
        <v>6101</v>
      </c>
      <c r="F39" s="16">
        <v>710</v>
      </c>
      <c r="G39" s="16">
        <f t="shared" si="7"/>
        <v>50639</v>
      </c>
      <c r="H39" s="16">
        <v>24727</v>
      </c>
      <c r="I39" s="16">
        <v>24339</v>
      </c>
      <c r="J39" s="16">
        <v>1573</v>
      </c>
      <c r="K39" s="16">
        <f t="shared" si="8"/>
        <v>-841</v>
      </c>
      <c r="L39" s="16">
        <v>1829</v>
      </c>
      <c r="M39" s="16">
        <v>2670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s="18" customFormat="1" ht="21.75" customHeight="1" x14ac:dyDescent="0.2">
      <c r="A40" s="25" t="s">
        <v>88</v>
      </c>
      <c r="B40" s="19">
        <f t="shared" ref="B40:B46" si="9">+C40-G40</f>
        <v>-48173</v>
      </c>
      <c r="C40" s="19">
        <f t="shared" ref="C40:C46" si="10">+D40+E40+F40</f>
        <v>8005</v>
      </c>
      <c r="D40" s="19">
        <v>1946</v>
      </c>
      <c r="E40" s="19">
        <v>4792</v>
      </c>
      <c r="F40" s="19">
        <v>1267</v>
      </c>
      <c r="G40" s="19">
        <f t="shared" ref="G40:G46" si="11">+H40+I40+J40</f>
        <v>56178</v>
      </c>
      <c r="H40" s="19">
        <v>26605</v>
      </c>
      <c r="I40" s="19">
        <v>27749</v>
      </c>
      <c r="J40" s="19">
        <v>1824</v>
      </c>
      <c r="K40" s="19">
        <f t="shared" ref="K40:K46" si="12">+L40-M40</f>
        <v>-1721</v>
      </c>
      <c r="L40" s="19">
        <v>1665</v>
      </c>
      <c r="M40" s="19">
        <v>3386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s="18" customFormat="1" ht="21.75" customHeight="1" x14ac:dyDescent="0.2">
      <c r="A41" s="24" t="s">
        <v>89</v>
      </c>
      <c r="B41" s="16">
        <f t="shared" si="9"/>
        <v>-41020</v>
      </c>
      <c r="C41" s="16">
        <f t="shared" si="10"/>
        <v>9700</v>
      </c>
      <c r="D41" s="16">
        <v>1981</v>
      </c>
      <c r="E41" s="16">
        <v>6149</v>
      </c>
      <c r="F41" s="16">
        <v>1570</v>
      </c>
      <c r="G41" s="16">
        <f t="shared" si="11"/>
        <v>50720</v>
      </c>
      <c r="H41" s="16">
        <v>26609</v>
      </c>
      <c r="I41" s="16">
        <v>22985</v>
      </c>
      <c r="J41" s="16">
        <v>1126</v>
      </c>
      <c r="K41" s="16">
        <f t="shared" si="12"/>
        <v>-1981</v>
      </c>
      <c r="L41" s="16">
        <v>3016</v>
      </c>
      <c r="M41" s="16">
        <v>4997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s="18" customFormat="1" ht="21.75" customHeight="1" x14ac:dyDescent="0.2">
      <c r="A42" s="25" t="s">
        <v>90</v>
      </c>
      <c r="B42" s="26">
        <f t="shared" si="9"/>
        <v>-39623</v>
      </c>
      <c r="C42" s="26">
        <f t="shared" si="10"/>
        <v>10414</v>
      </c>
      <c r="D42" s="26">
        <v>2597</v>
      </c>
      <c r="E42" s="26">
        <v>6367</v>
      </c>
      <c r="F42" s="26">
        <v>1450</v>
      </c>
      <c r="G42" s="26">
        <f t="shared" si="11"/>
        <v>50037</v>
      </c>
      <c r="H42" s="26">
        <v>26132</v>
      </c>
      <c r="I42" s="26">
        <v>22799</v>
      </c>
      <c r="J42" s="26">
        <v>1106</v>
      </c>
      <c r="K42" s="26">
        <f t="shared" si="12"/>
        <v>-1593</v>
      </c>
      <c r="L42" s="26">
        <v>2811</v>
      </c>
      <c r="M42" s="26">
        <v>4404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s="18" customFormat="1" ht="21.75" customHeight="1" x14ac:dyDescent="0.2">
      <c r="A43" s="24" t="s">
        <v>91</v>
      </c>
      <c r="B43" s="16">
        <f t="shared" si="9"/>
        <v>-41247</v>
      </c>
      <c r="C43" s="16">
        <f t="shared" si="10"/>
        <v>7541</v>
      </c>
      <c r="D43" s="16">
        <v>2132</v>
      </c>
      <c r="E43" s="16">
        <v>4433</v>
      </c>
      <c r="F43" s="16">
        <v>976</v>
      </c>
      <c r="G43" s="16">
        <f t="shared" si="11"/>
        <v>48788</v>
      </c>
      <c r="H43" s="16">
        <v>25730</v>
      </c>
      <c r="I43" s="16">
        <v>21862</v>
      </c>
      <c r="J43" s="16">
        <v>1196</v>
      </c>
      <c r="K43" s="16">
        <f t="shared" si="12"/>
        <v>-826</v>
      </c>
      <c r="L43" s="16">
        <v>2729</v>
      </c>
      <c r="M43" s="16">
        <v>3555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s="18" customFormat="1" ht="21.75" customHeight="1" x14ac:dyDescent="0.2">
      <c r="A44" s="25" t="s">
        <v>92</v>
      </c>
      <c r="B44" s="19">
        <f t="shared" si="9"/>
        <v>-38265</v>
      </c>
      <c r="C44" s="19">
        <f t="shared" si="10"/>
        <v>9361</v>
      </c>
      <c r="D44" s="19">
        <v>2136</v>
      </c>
      <c r="E44" s="19">
        <v>5913</v>
      </c>
      <c r="F44" s="19">
        <v>1312</v>
      </c>
      <c r="G44" s="19">
        <f t="shared" si="11"/>
        <v>47626</v>
      </c>
      <c r="H44" s="19">
        <v>27146</v>
      </c>
      <c r="I44" s="19">
        <v>19238</v>
      </c>
      <c r="J44" s="19">
        <v>1242</v>
      </c>
      <c r="K44" s="19">
        <f t="shared" si="12"/>
        <v>-1347</v>
      </c>
      <c r="L44" s="19">
        <v>2411</v>
      </c>
      <c r="M44" s="19">
        <v>3758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s="18" customFormat="1" ht="21.75" customHeight="1" x14ac:dyDescent="0.2">
      <c r="A45" s="24" t="s">
        <v>93</v>
      </c>
      <c r="B45" s="16">
        <f t="shared" si="9"/>
        <v>-36626</v>
      </c>
      <c r="C45" s="16">
        <f t="shared" si="10"/>
        <v>10469</v>
      </c>
      <c r="D45" s="16">
        <v>2185</v>
      </c>
      <c r="E45" s="16">
        <v>7147</v>
      </c>
      <c r="F45" s="16">
        <v>1137</v>
      </c>
      <c r="G45" s="16">
        <f t="shared" si="11"/>
        <v>47095</v>
      </c>
      <c r="H45" s="16">
        <v>27423</v>
      </c>
      <c r="I45" s="16">
        <v>18333</v>
      </c>
      <c r="J45" s="16">
        <v>1339</v>
      </c>
      <c r="K45" s="16">
        <f t="shared" si="12"/>
        <v>-869</v>
      </c>
      <c r="L45" s="16">
        <v>3009</v>
      </c>
      <c r="M45" s="16">
        <v>3878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s="18" customFormat="1" ht="21.75" customHeight="1" x14ac:dyDescent="0.2">
      <c r="A46" s="25" t="s">
        <v>94</v>
      </c>
      <c r="B46" s="26">
        <f t="shared" si="9"/>
        <v>-36721</v>
      </c>
      <c r="C46" s="26">
        <f t="shared" si="10"/>
        <v>10759</v>
      </c>
      <c r="D46" s="26">
        <v>2405</v>
      </c>
      <c r="E46" s="26">
        <v>7247</v>
      </c>
      <c r="F46" s="26">
        <v>1107</v>
      </c>
      <c r="G46" s="26">
        <f t="shared" si="11"/>
        <v>47480</v>
      </c>
      <c r="H46" s="26">
        <v>27535</v>
      </c>
      <c r="I46" s="26">
        <v>18401</v>
      </c>
      <c r="J46" s="26">
        <v>1544</v>
      </c>
      <c r="K46" s="26">
        <f t="shared" si="12"/>
        <v>-1120</v>
      </c>
      <c r="L46" s="26">
        <v>3379</v>
      </c>
      <c r="M46" s="26">
        <v>4499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s="18" customFormat="1" ht="21.75" customHeight="1" x14ac:dyDescent="0.2">
      <c r="A47" s="24" t="s">
        <v>95</v>
      </c>
      <c r="B47" s="16">
        <f t="shared" ref="B47:B54" si="13">+C47-G47</f>
        <v>-37677</v>
      </c>
      <c r="C47" s="16">
        <f t="shared" ref="C47:C54" si="14">+D47+E47+F47</f>
        <v>9190</v>
      </c>
      <c r="D47" s="16">
        <v>2501</v>
      </c>
      <c r="E47" s="16">
        <v>5495</v>
      </c>
      <c r="F47" s="16">
        <v>1194</v>
      </c>
      <c r="G47" s="16">
        <f t="shared" ref="G47:G54" si="15">+H47+I47+J47</f>
        <v>46867</v>
      </c>
      <c r="H47" s="16">
        <v>26988</v>
      </c>
      <c r="I47" s="16">
        <v>18349</v>
      </c>
      <c r="J47" s="16">
        <v>1530</v>
      </c>
      <c r="K47" s="16">
        <f t="shared" ref="K47:K54" si="16">+L47-M47</f>
        <v>-1207</v>
      </c>
      <c r="L47" s="16">
        <v>3016</v>
      </c>
      <c r="M47" s="16">
        <v>4223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s="18" customFormat="1" ht="21.75" customHeight="1" x14ac:dyDescent="0.2">
      <c r="A48" s="25" t="s">
        <v>96</v>
      </c>
      <c r="B48" s="19">
        <f t="shared" si="13"/>
        <v>-39261</v>
      </c>
      <c r="C48" s="19">
        <f t="shared" si="14"/>
        <v>9230</v>
      </c>
      <c r="D48" s="19">
        <v>3277</v>
      </c>
      <c r="E48" s="19">
        <v>4438</v>
      </c>
      <c r="F48" s="19">
        <v>1515</v>
      </c>
      <c r="G48" s="19">
        <f t="shared" si="15"/>
        <v>48491</v>
      </c>
      <c r="H48" s="19">
        <v>26872</v>
      </c>
      <c r="I48" s="19">
        <v>20194</v>
      </c>
      <c r="J48" s="19">
        <v>1425</v>
      </c>
      <c r="K48" s="19">
        <f t="shared" si="16"/>
        <v>-1514</v>
      </c>
      <c r="L48" s="19">
        <v>2658</v>
      </c>
      <c r="M48" s="19">
        <v>4172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s="18" customFormat="1" ht="21.75" customHeight="1" x14ac:dyDescent="0.2">
      <c r="A49" s="24" t="s">
        <v>97</v>
      </c>
      <c r="B49" s="16">
        <f t="shared" si="13"/>
        <v>-38512</v>
      </c>
      <c r="C49" s="16">
        <f t="shared" si="14"/>
        <v>11025</v>
      </c>
      <c r="D49" s="16">
        <v>3166</v>
      </c>
      <c r="E49" s="16">
        <v>6751</v>
      </c>
      <c r="F49" s="16">
        <v>1108</v>
      </c>
      <c r="G49" s="16">
        <f t="shared" si="15"/>
        <v>49537</v>
      </c>
      <c r="H49" s="16">
        <v>27398</v>
      </c>
      <c r="I49" s="16">
        <v>20644</v>
      </c>
      <c r="J49" s="16">
        <v>1495</v>
      </c>
      <c r="K49" s="16">
        <f t="shared" si="16"/>
        <v>-995</v>
      </c>
      <c r="L49" s="16">
        <v>2829</v>
      </c>
      <c r="M49" s="16">
        <v>3824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s="18" customFormat="1" ht="21.75" customHeight="1" x14ac:dyDescent="0.2">
      <c r="A50" s="25" t="s">
        <v>98</v>
      </c>
      <c r="B50" s="26">
        <f t="shared" si="13"/>
        <v>-37609</v>
      </c>
      <c r="C50" s="26">
        <f t="shared" si="14"/>
        <v>9855</v>
      </c>
      <c r="D50" s="26">
        <v>3001</v>
      </c>
      <c r="E50" s="26">
        <v>5790</v>
      </c>
      <c r="F50" s="26">
        <v>1064</v>
      </c>
      <c r="G50" s="26">
        <f t="shared" si="15"/>
        <v>47464</v>
      </c>
      <c r="H50" s="26">
        <v>27220</v>
      </c>
      <c r="I50" s="26">
        <v>18750</v>
      </c>
      <c r="J50" s="26">
        <v>1494</v>
      </c>
      <c r="K50" s="26">
        <f t="shared" si="16"/>
        <v>-712</v>
      </c>
      <c r="L50" s="26">
        <v>2963</v>
      </c>
      <c r="M50" s="26">
        <v>3675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s="18" customFormat="1" ht="21.75" customHeight="1" x14ac:dyDescent="0.2">
      <c r="A51" s="24" t="s">
        <v>105</v>
      </c>
      <c r="B51" s="16">
        <f t="shared" si="13"/>
        <v>-38312</v>
      </c>
      <c r="C51" s="16">
        <f t="shared" si="14"/>
        <v>9196</v>
      </c>
      <c r="D51" s="16">
        <v>2666</v>
      </c>
      <c r="E51" s="16">
        <v>5282</v>
      </c>
      <c r="F51" s="16">
        <v>1248</v>
      </c>
      <c r="G51" s="16">
        <f t="shared" si="15"/>
        <v>47508</v>
      </c>
      <c r="H51" s="16">
        <v>27261</v>
      </c>
      <c r="I51" s="16">
        <v>18804</v>
      </c>
      <c r="J51" s="16">
        <v>1443</v>
      </c>
      <c r="K51" s="16">
        <f t="shared" si="16"/>
        <v>-958</v>
      </c>
      <c r="L51" s="16">
        <v>2557</v>
      </c>
      <c r="M51" s="16">
        <v>3515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s="18" customFormat="1" ht="21.75" customHeight="1" x14ac:dyDescent="0.2">
      <c r="A52" s="25" t="s">
        <v>106</v>
      </c>
      <c r="B52" s="19">
        <f t="shared" si="13"/>
        <v>0</v>
      </c>
      <c r="C52" s="19">
        <f t="shared" si="14"/>
        <v>0</v>
      </c>
      <c r="D52" s="19">
        <v>0</v>
      </c>
      <c r="E52" s="19">
        <v>0</v>
      </c>
      <c r="F52" s="19">
        <v>0</v>
      </c>
      <c r="G52" s="19">
        <f t="shared" si="15"/>
        <v>0</v>
      </c>
      <c r="H52" s="19">
        <v>0</v>
      </c>
      <c r="I52" s="19">
        <v>0</v>
      </c>
      <c r="J52" s="19">
        <v>0</v>
      </c>
      <c r="K52" s="19">
        <f t="shared" si="16"/>
        <v>0</v>
      </c>
      <c r="L52" s="19">
        <v>0</v>
      </c>
      <c r="M52" s="19">
        <v>0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s="18" customFormat="1" ht="21.75" customHeight="1" x14ac:dyDescent="0.2">
      <c r="A53" s="24" t="s">
        <v>107</v>
      </c>
      <c r="B53" s="16">
        <f t="shared" si="13"/>
        <v>0</v>
      </c>
      <c r="C53" s="16">
        <f t="shared" si="14"/>
        <v>0</v>
      </c>
      <c r="D53" s="16">
        <v>0</v>
      </c>
      <c r="E53" s="16">
        <v>0</v>
      </c>
      <c r="F53" s="16">
        <v>0</v>
      </c>
      <c r="G53" s="16">
        <f t="shared" si="15"/>
        <v>0</v>
      </c>
      <c r="H53" s="16">
        <v>0</v>
      </c>
      <c r="I53" s="16">
        <v>0</v>
      </c>
      <c r="J53" s="16">
        <v>0</v>
      </c>
      <c r="K53" s="16">
        <f t="shared" si="16"/>
        <v>0</v>
      </c>
      <c r="L53" s="16">
        <v>0</v>
      </c>
      <c r="M53" s="16">
        <v>0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s="18" customFormat="1" ht="21.75" customHeight="1" x14ac:dyDescent="0.2">
      <c r="A54" s="25" t="s">
        <v>108</v>
      </c>
      <c r="B54" s="26">
        <f t="shared" si="13"/>
        <v>0</v>
      </c>
      <c r="C54" s="26">
        <f t="shared" si="14"/>
        <v>0</v>
      </c>
      <c r="D54" s="26">
        <v>0</v>
      </c>
      <c r="E54" s="26">
        <v>0</v>
      </c>
      <c r="F54" s="26">
        <v>0</v>
      </c>
      <c r="G54" s="26">
        <f t="shared" si="15"/>
        <v>0</v>
      </c>
      <c r="H54" s="26">
        <v>0</v>
      </c>
      <c r="I54" s="26">
        <v>0</v>
      </c>
      <c r="J54" s="26">
        <v>0</v>
      </c>
      <c r="K54" s="26">
        <f t="shared" si="16"/>
        <v>0</v>
      </c>
      <c r="L54" s="26">
        <v>0</v>
      </c>
      <c r="M54" s="26">
        <v>0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</sheetData>
  <mergeCells count="13">
    <mergeCell ref="B5:M5"/>
    <mergeCell ref="B7:B8"/>
    <mergeCell ref="C7:F7"/>
    <mergeCell ref="D8:D9"/>
    <mergeCell ref="E8:E9"/>
    <mergeCell ref="F8:F9"/>
    <mergeCell ref="B6:J6"/>
    <mergeCell ref="H8:H9"/>
    <mergeCell ref="I8:I9"/>
    <mergeCell ref="J8:J9"/>
    <mergeCell ref="G7:J7"/>
    <mergeCell ref="K7:K8"/>
    <mergeCell ref="K6:M6"/>
  </mergeCells>
  <phoneticPr fontId="1" type="noConversion"/>
  <printOptions gridLines="1"/>
  <pageMargins left="0.19685039370078741" right="0.23622047244094491" top="0.27559055118110237" bottom="0.19685039370078741" header="0.27559055118110237" footer="0.15748031496062992"/>
  <pageSetup paperSize="9" scale="67" fitToHeight="3" orientation="landscape" r:id="rId1"/>
  <headerFooter alignWithMargins="0"/>
  <rowBreaks count="1" manualBreakCount="1">
    <brk id="3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54"/>
  <sheetViews>
    <sheetView showGridLines="0" view="pageBreakPreview" zoomScale="75" zoomScaleNormal="75" zoomScaleSheetLayoutView="75" workbookViewId="0">
      <pane xSplit="1" ySplit="10" topLeftCell="B37" activePane="bottomRight" state="frozen"/>
      <selection pane="topRight" activeCell="B1" sqref="B1"/>
      <selection pane="bottomLeft" activeCell="A11" sqref="A11"/>
      <selection pane="bottomRight" activeCell="G55" sqref="G55"/>
    </sheetView>
  </sheetViews>
  <sheetFormatPr defaultRowHeight="12.75" x14ac:dyDescent="0.2"/>
  <cols>
    <col min="1" max="1" width="14.140625" customWidth="1"/>
    <col min="2" max="2" width="13.85546875" customWidth="1"/>
    <col min="3" max="3" width="12" customWidth="1"/>
    <col min="4" max="4" width="13" customWidth="1"/>
    <col min="5" max="5" width="11.42578125" customWidth="1"/>
    <col min="6" max="6" width="12" customWidth="1"/>
    <col min="7" max="7" width="20.28515625" customWidth="1"/>
    <col min="8" max="8" width="16.7109375" customWidth="1"/>
    <col min="9" max="9" width="13" customWidth="1"/>
    <col min="10" max="10" width="19.5703125" customWidth="1"/>
    <col min="11" max="11" width="14.5703125" customWidth="1"/>
    <col min="12" max="12" width="13.140625" customWidth="1"/>
    <col min="13" max="13" width="11.140625" customWidth="1"/>
    <col min="14" max="14" width="16.28515625" customWidth="1"/>
    <col min="15" max="15" width="11.140625" customWidth="1"/>
    <col min="16" max="16" width="20.28515625" customWidth="1"/>
    <col min="17" max="17" width="21.85546875" customWidth="1"/>
    <col min="18" max="18" width="13.85546875" customWidth="1"/>
    <col min="19" max="19" width="15.42578125" customWidth="1"/>
    <col min="20" max="20" width="10.42578125" customWidth="1"/>
    <col min="21" max="21" width="19" customWidth="1"/>
    <col min="22" max="22" width="22.42578125" customWidth="1"/>
  </cols>
  <sheetData>
    <row r="1" spans="1:48" s="8" customFormat="1" ht="18" x14ac:dyDescent="0.2">
      <c r="A1" s="61" t="s">
        <v>100</v>
      </c>
    </row>
    <row r="2" spans="1:48" x14ac:dyDescent="0.2">
      <c r="A2" s="4"/>
    </row>
    <row r="3" spans="1:48" ht="15.75" x14ac:dyDescent="0.25">
      <c r="A3" s="64" t="s">
        <v>74</v>
      </c>
      <c r="C3" s="6"/>
      <c r="D3" s="6"/>
    </row>
    <row r="4" spans="1:48" x14ac:dyDescent="0.2">
      <c r="A4" s="4"/>
      <c r="R4" s="3"/>
      <c r="S4" s="3"/>
      <c r="T4" s="3"/>
      <c r="U4" s="3"/>
      <c r="V4" s="3"/>
    </row>
    <row r="5" spans="1:48" s="15" customFormat="1" ht="21.75" customHeight="1" x14ac:dyDescent="0.25">
      <c r="A5" s="83"/>
      <c r="B5" s="225" t="s">
        <v>59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50"/>
    </row>
    <row r="6" spans="1:48" s="15" customFormat="1" ht="22.5" customHeight="1" x14ac:dyDescent="0.25">
      <c r="A6" s="84"/>
      <c r="B6" s="151" t="s">
        <v>3</v>
      </c>
      <c r="C6" s="141" t="s">
        <v>50</v>
      </c>
      <c r="D6" s="143" t="s">
        <v>4</v>
      </c>
      <c r="E6" s="146" t="s">
        <v>29</v>
      </c>
      <c r="F6" s="147"/>
      <c r="G6" s="147"/>
      <c r="H6" s="147"/>
      <c r="I6" s="147"/>
      <c r="J6" s="147"/>
      <c r="K6" s="148"/>
      <c r="L6" s="146" t="s">
        <v>30</v>
      </c>
      <c r="M6" s="147"/>
      <c r="N6" s="147"/>
      <c r="O6" s="147"/>
      <c r="P6" s="147"/>
      <c r="Q6" s="147"/>
      <c r="R6" s="147"/>
      <c r="S6" s="147"/>
      <c r="T6" s="147"/>
      <c r="U6" s="147"/>
      <c r="V6" s="148"/>
    </row>
    <row r="7" spans="1:48" s="53" customFormat="1" ht="27.75" customHeight="1" x14ac:dyDescent="0.25">
      <c r="A7" s="85"/>
      <c r="B7" s="151"/>
      <c r="C7" s="217"/>
      <c r="D7" s="218"/>
      <c r="E7" s="153" t="s">
        <v>3</v>
      </c>
      <c r="F7" s="155" t="s">
        <v>50</v>
      </c>
      <c r="G7" s="156"/>
      <c r="H7" s="157"/>
      <c r="I7" s="226" t="s">
        <v>4</v>
      </c>
      <c r="J7" s="227"/>
      <c r="K7" s="228"/>
      <c r="L7" s="224" t="s">
        <v>3</v>
      </c>
      <c r="M7" s="155" t="s">
        <v>50</v>
      </c>
      <c r="N7" s="156"/>
      <c r="O7" s="156"/>
      <c r="P7" s="156"/>
      <c r="Q7" s="157"/>
      <c r="R7" s="226" t="s">
        <v>4</v>
      </c>
      <c r="S7" s="227"/>
      <c r="T7" s="227"/>
      <c r="U7" s="227"/>
      <c r="V7" s="228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</row>
    <row r="8" spans="1:48" s="53" customFormat="1" ht="40.5" customHeight="1" x14ac:dyDescent="0.25">
      <c r="A8" s="52" t="s">
        <v>99</v>
      </c>
      <c r="B8" s="151"/>
      <c r="C8" s="217"/>
      <c r="D8" s="218"/>
      <c r="E8" s="153"/>
      <c r="F8" s="116" t="s">
        <v>35</v>
      </c>
      <c r="G8" s="222" t="s">
        <v>34</v>
      </c>
      <c r="H8" s="222" t="s">
        <v>37</v>
      </c>
      <c r="I8" s="116" t="s">
        <v>35</v>
      </c>
      <c r="J8" s="222" t="s">
        <v>34</v>
      </c>
      <c r="K8" s="222" t="s">
        <v>37</v>
      </c>
      <c r="L8" s="224"/>
      <c r="M8" s="116" t="s">
        <v>35</v>
      </c>
      <c r="N8" s="229" t="s">
        <v>42</v>
      </c>
      <c r="O8" s="231" t="s">
        <v>43</v>
      </c>
      <c r="P8" s="232"/>
      <c r="Q8" s="233"/>
      <c r="R8" s="116" t="s">
        <v>35</v>
      </c>
      <c r="S8" s="229" t="s">
        <v>42</v>
      </c>
      <c r="T8" s="231" t="s">
        <v>43</v>
      </c>
      <c r="U8" s="232"/>
      <c r="V8" s="233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</row>
    <row r="9" spans="1:48" s="53" customFormat="1" ht="51" customHeight="1" x14ac:dyDescent="0.25">
      <c r="A9" s="86"/>
      <c r="B9" s="152"/>
      <c r="C9" s="142"/>
      <c r="D9" s="144"/>
      <c r="E9" s="98"/>
      <c r="F9" s="102"/>
      <c r="G9" s="223"/>
      <c r="H9" s="223"/>
      <c r="I9" s="102"/>
      <c r="J9" s="223"/>
      <c r="K9" s="223"/>
      <c r="L9" s="100"/>
      <c r="M9" s="102"/>
      <c r="N9" s="230"/>
      <c r="O9" s="117" t="s">
        <v>35</v>
      </c>
      <c r="P9" s="118" t="s">
        <v>44</v>
      </c>
      <c r="Q9" s="118" t="s">
        <v>45</v>
      </c>
      <c r="R9" s="119"/>
      <c r="S9" s="230"/>
      <c r="T9" s="117" t="s">
        <v>35</v>
      </c>
      <c r="U9" s="118" t="s">
        <v>44</v>
      </c>
      <c r="V9" s="118" t="s">
        <v>45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</row>
    <row r="10" spans="1:48" s="15" customFormat="1" ht="16.5" customHeight="1" x14ac:dyDescent="0.25">
      <c r="A10" s="27">
        <v>1</v>
      </c>
      <c r="B10" s="27">
        <f t="shared" ref="B10:V10" si="0">A10+1</f>
        <v>2</v>
      </c>
      <c r="C10" s="27">
        <f t="shared" si="0"/>
        <v>3</v>
      </c>
      <c r="D10" s="27">
        <f t="shared" si="0"/>
        <v>4</v>
      </c>
      <c r="E10" s="27">
        <f t="shared" si="0"/>
        <v>5</v>
      </c>
      <c r="F10" s="27">
        <f t="shared" si="0"/>
        <v>6</v>
      </c>
      <c r="G10" s="27">
        <f t="shared" si="0"/>
        <v>7</v>
      </c>
      <c r="H10" s="27">
        <f t="shared" si="0"/>
        <v>8</v>
      </c>
      <c r="I10" s="27">
        <f t="shared" si="0"/>
        <v>9</v>
      </c>
      <c r="J10" s="27">
        <f t="shared" si="0"/>
        <v>10</v>
      </c>
      <c r="K10" s="27">
        <f t="shared" si="0"/>
        <v>11</v>
      </c>
      <c r="L10" s="27">
        <f t="shared" si="0"/>
        <v>12</v>
      </c>
      <c r="M10" s="27">
        <f t="shared" si="0"/>
        <v>13</v>
      </c>
      <c r="N10" s="27">
        <f t="shared" si="0"/>
        <v>14</v>
      </c>
      <c r="O10" s="27">
        <f t="shared" si="0"/>
        <v>15</v>
      </c>
      <c r="P10" s="27">
        <f t="shared" si="0"/>
        <v>16</v>
      </c>
      <c r="Q10" s="27">
        <f t="shared" si="0"/>
        <v>17</v>
      </c>
      <c r="R10" s="27">
        <f t="shared" si="0"/>
        <v>18</v>
      </c>
      <c r="S10" s="27">
        <f t="shared" si="0"/>
        <v>19</v>
      </c>
      <c r="T10" s="27">
        <f t="shared" si="0"/>
        <v>20</v>
      </c>
      <c r="U10" s="27">
        <f t="shared" si="0"/>
        <v>21</v>
      </c>
      <c r="V10" s="27">
        <f t="shared" si="0"/>
        <v>22</v>
      </c>
    </row>
    <row r="11" spans="1:48" s="18" customFormat="1" ht="21.75" customHeight="1" x14ac:dyDescent="0.2">
      <c r="A11" s="24" t="s">
        <v>9</v>
      </c>
      <c r="B11" s="16">
        <f t="shared" ref="B11:B30" si="1">+C11-D11</f>
        <v>-65113</v>
      </c>
      <c r="C11" s="16">
        <f>+F11+M11+'MPI poz sek 2-IIP other sec. 2'!C11+'MPI poz sek 2-IIP other sec. 2'!N11</f>
        <v>8748</v>
      </c>
      <c r="D11" s="16">
        <f>+I11+R11+'MPI poz sek 2-IIP other sec. 2'!H11+'MPI poz sek 2-IIP other sec. 2'!O11</f>
        <v>73861</v>
      </c>
      <c r="E11" s="16">
        <f t="shared" ref="E11:E30" si="2">+F11-I11</f>
        <v>-42922</v>
      </c>
      <c r="F11" s="16">
        <f t="shared" ref="F11:F30" si="3">+G11+H11</f>
        <v>1295</v>
      </c>
      <c r="G11" s="16">
        <v>864</v>
      </c>
      <c r="H11" s="16">
        <v>431</v>
      </c>
      <c r="I11" s="16">
        <f t="shared" ref="I11:I30" si="4">+J11+K11</f>
        <v>44217</v>
      </c>
      <c r="J11" s="16">
        <v>31517</v>
      </c>
      <c r="K11" s="16">
        <v>12700</v>
      </c>
      <c r="L11" s="16">
        <f t="shared" ref="L11:L30" si="5">+M11-R11</f>
        <v>-5252</v>
      </c>
      <c r="M11" s="16">
        <f t="shared" ref="M11:M30" si="6">+N11+O11</f>
        <v>2402</v>
      </c>
      <c r="N11" s="16">
        <v>279</v>
      </c>
      <c r="O11" s="16">
        <f t="shared" ref="O11:O30" si="7">+P11+Q11</f>
        <v>2123</v>
      </c>
      <c r="P11" s="16">
        <v>2038</v>
      </c>
      <c r="Q11" s="16">
        <v>85</v>
      </c>
      <c r="R11" s="16">
        <f t="shared" ref="R11:R30" si="8">+S11+T11</f>
        <v>7654</v>
      </c>
      <c r="S11" s="16">
        <v>3746</v>
      </c>
      <c r="T11" s="16">
        <f t="shared" ref="T11:T30" si="9">+U11+V11</f>
        <v>3908</v>
      </c>
      <c r="U11" s="16">
        <v>3811</v>
      </c>
      <c r="V11" s="16">
        <v>97</v>
      </c>
      <c r="W11" s="17"/>
      <c r="X11" s="17"/>
      <c r="Y11" s="17"/>
      <c r="Z11" s="17"/>
    </row>
    <row r="12" spans="1:48" s="18" customFormat="1" ht="21.75" customHeight="1" x14ac:dyDescent="0.2">
      <c r="A12" s="25" t="s">
        <v>10</v>
      </c>
      <c r="B12" s="19">
        <f t="shared" si="1"/>
        <v>-69380</v>
      </c>
      <c r="C12" s="19">
        <f>+F12+M12+'MPI poz sek 2-IIP other sec. 2'!C12+'MPI poz sek 2-IIP other sec. 2'!N12</f>
        <v>10335</v>
      </c>
      <c r="D12" s="19">
        <f>+I12+R12+'MPI poz sek 2-IIP other sec. 2'!H12+'MPI poz sek 2-IIP other sec. 2'!O12</f>
        <v>79715</v>
      </c>
      <c r="E12" s="19">
        <f t="shared" si="2"/>
        <v>-46799</v>
      </c>
      <c r="F12" s="19">
        <f t="shared" si="3"/>
        <v>1674</v>
      </c>
      <c r="G12" s="19">
        <v>1148</v>
      </c>
      <c r="H12" s="19">
        <v>526</v>
      </c>
      <c r="I12" s="19">
        <f t="shared" si="4"/>
        <v>48473</v>
      </c>
      <c r="J12" s="19">
        <v>35452</v>
      </c>
      <c r="K12" s="19">
        <v>13021</v>
      </c>
      <c r="L12" s="19">
        <f t="shared" si="5"/>
        <v>-5486</v>
      </c>
      <c r="M12" s="19">
        <f t="shared" si="6"/>
        <v>2563</v>
      </c>
      <c r="N12" s="19">
        <v>314</v>
      </c>
      <c r="O12" s="19">
        <f t="shared" si="7"/>
        <v>2249</v>
      </c>
      <c r="P12" s="19">
        <v>2168</v>
      </c>
      <c r="Q12" s="19">
        <v>81</v>
      </c>
      <c r="R12" s="19">
        <f t="shared" si="8"/>
        <v>8049</v>
      </c>
      <c r="S12" s="19">
        <v>4114</v>
      </c>
      <c r="T12" s="19">
        <f t="shared" si="9"/>
        <v>3935</v>
      </c>
      <c r="U12" s="19">
        <v>3858</v>
      </c>
      <c r="V12" s="19">
        <v>77</v>
      </c>
      <c r="W12" s="17"/>
      <c r="X12" s="17"/>
      <c r="Y12" s="17"/>
      <c r="Z12" s="17"/>
    </row>
    <row r="13" spans="1:48" s="18" customFormat="1" ht="21.75" customHeight="1" x14ac:dyDescent="0.2">
      <c r="A13" s="24" t="s">
        <v>11</v>
      </c>
      <c r="B13" s="16">
        <f t="shared" si="1"/>
        <v>-73312</v>
      </c>
      <c r="C13" s="16">
        <f>+F13+M13+'MPI poz sek 2-IIP other sec. 2'!C13+'MPI poz sek 2-IIP other sec. 2'!N13</f>
        <v>10325</v>
      </c>
      <c r="D13" s="16">
        <f>+I13+R13+'MPI poz sek 2-IIP other sec. 2'!H13+'MPI poz sek 2-IIP other sec. 2'!O13</f>
        <v>83637</v>
      </c>
      <c r="E13" s="16">
        <f t="shared" si="2"/>
        <v>-49737</v>
      </c>
      <c r="F13" s="16">
        <f t="shared" si="3"/>
        <v>1667</v>
      </c>
      <c r="G13" s="16">
        <v>1044</v>
      </c>
      <c r="H13" s="16">
        <v>623</v>
      </c>
      <c r="I13" s="16">
        <f t="shared" si="4"/>
        <v>51404</v>
      </c>
      <c r="J13" s="16">
        <v>38464</v>
      </c>
      <c r="K13" s="16">
        <v>12940</v>
      </c>
      <c r="L13" s="16">
        <f t="shared" si="5"/>
        <v>-6254</v>
      </c>
      <c r="M13" s="16">
        <f t="shared" si="6"/>
        <v>2699</v>
      </c>
      <c r="N13" s="16">
        <v>400</v>
      </c>
      <c r="O13" s="16">
        <f t="shared" si="7"/>
        <v>2299</v>
      </c>
      <c r="P13" s="16">
        <v>2202</v>
      </c>
      <c r="Q13" s="16">
        <v>97</v>
      </c>
      <c r="R13" s="16">
        <f t="shared" si="8"/>
        <v>8953</v>
      </c>
      <c r="S13" s="16">
        <v>4603</v>
      </c>
      <c r="T13" s="16">
        <f t="shared" si="9"/>
        <v>4350</v>
      </c>
      <c r="U13" s="16">
        <v>4270</v>
      </c>
      <c r="V13" s="16">
        <v>80</v>
      </c>
      <c r="W13" s="17"/>
      <c r="X13" s="17"/>
      <c r="Y13" s="17"/>
      <c r="Z13" s="17"/>
    </row>
    <row r="14" spans="1:48" s="18" customFormat="1" ht="21.75" customHeight="1" x14ac:dyDescent="0.2">
      <c r="A14" s="25" t="s">
        <v>12</v>
      </c>
      <c r="B14" s="26">
        <f t="shared" si="1"/>
        <v>-76473</v>
      </c>
      <c r="C14" s="26">
        <f>+F14+M14+'MPI poz sek 2-IIP other sec. 2'!C14+'MPI poz sek 2-IIP other sec. 2'!N14</f>
        <v>11418</v>
      </c>
      <c r="D14" s="26">
        <f>+I14+R14+'MPI poz sek 2-IIP other sec. 2'!H14+'MPI poz sek 2-IIP other sec. 2'!O14</f>
        <v>87891</v>
      </c>
      <c r="E14" s="26">
        <f t="shared" si="2"/>
        <v>-53454</v>
      </c>
      <c r="F14" s="26">
        <f t="shared" si="3"/>
        <v>2114</v>
      </c>
      <c r="G14" s="26">
        <v>1375</v>
      </c>
      <c r="H14" s="26">
        <v>739</v>
      </c>
      <c r="I14" s="26">
        <f t="shared" si="4"/>
        <v>55568</v>
      </c>
      <c r="J14" s="26">
        <v>43073</v>
      </c>
      <c r="K14" s="26">
        <v>12495</v>
      </c>
      <c r="L14" s="26">
        <f t="shared" si="5"/>
        <v>-6488</v>
      </c>
      <c r="M14" s="26">
        <f t="shared" si="6"/>
        <v>3603</v>
      </c>
      <c r="N14" s="26">
        <v>539</v>
      </c>
      <c r="O14" s="26">
        <f t="shared" si="7"/>
        <v>3064</v>
      </c>
      <c r="P14" s="26">
        <v>2785</v>
      </c>
      <c r="Q14" s="26">
        <v>279</v>
      </c>
      <c r="R14" s="26">
        <f t="shared" si="8"/>
        <v>10091</v>
      </c>
      <c r="S14" s="26">
        <v>6180</v>
      </c>
      <c r="T14" s="26">
        <f t="shared" si="9"/>
        <v>3911</v>
      </c>
      <c r="U14" s="26">
        <v>3760</v>
      </c>
      <c r="V14" s="26">
        <v>151</v>
      </c>
      <c r="W14" s="17"/>
      <c r="X14" s="17"/>
      <c r="Y14" s="17"/>
      <c r="Z14" s="17"/>
    </row>
    <row r="15" spans="1:48" s="18" customFormat="1" ht="21.75" customHeight="1" x14ac:dyDescent="0.2">
      <c r="A15" s="24" t="s">
        <v>13</v>
      </c>
      <c r="B15" s="16">
        <f t="shared" si="1"/>
        <v>-79256</v>
      </c>
      <c r="C15" s="16">
        <f>+F15+M15+'MPI poz sek 2-IIP other sec. 2'!C15+'MPI poz sek 2-IIP other sec. 2'!N15</f>
        <v>11849</v>
      </c>
      <c r="D15" s="16">
        <f>+I15+R15+'MPI poz sek 2-IIP other sec. 2'!H15+'MPI poz sek 2-IIP other sec. 2'!O15</f>
        <v>91105</v>
      </c>
      <c r="E15" s="16">
        <f t="shared" si="2"/>
        <v>-55105</v>
      </c>
      <c r="F15" s="16">
        <f t="shared" si="3"/>
        <v>2260</v>
      </c>
      <c r="G15" s="16">
        <v>1441</v>
      </c>
      <c r="H15" s="16">
        <v>819</v>
      </c>
      <c r="I15" s="16">
        <f t="shared" si="4"/>
        <v>57365</v>
      </c>
      <c r="J15" s="16">
        <v>44616</v>
      </c>
      <c r="K15" s="16">
        <v>12749</v>
      </c>
      <c r="L15" s="16">
        <f t="shared" si="5"/>
        <v>-7955</v>
      </c>
      <c r="M15" s="16">
        <f t="shared" si="6"/>
        <v>3232</v>
      </c>
      <c r="N15" s="16">
        <v>517</v>
      </c>
      <c r="O15" s="16">
        <f t="shared" si="7"/>
        <v>2715</v>
      </c>
      <c r="P15" s="16">
        <v>2513</v>
      </c>
      <c r="Q15" s="16">
        <v>202</v>
      </c>
      <c r="R15" s="16">
        <f t="shared" si="8"/>
        <v>11187</v>
      </c>
      <c r="S15" s="16">
        <v>7292</v>
      </c>
      <c r="T15" s="16">
        <f t="shared" si="9"/>
        <v>3895</v>
      </c>
      <c r="U15" s="16">
        <v>3818</v>
      </c>
      <c r="V15" s="16">
        <v>77</v>
      </c>
      <c r="W15" s="17"/>
      <c r="X15" s="17"/>
      <c r="Y15" s="17"/>
      <c r="Z15" s="17"/>
    </row>
    <row r="16" spans="1:48" s="18" customFormat="1" ht="21.75" customHeight="1" x14ac:dyDescent="0.2">
      <c r="A16" s="25" t="s">
        <v>14</v>
      </c>
      <c r="B16" s="19">
        <f t="shared" si="1"/>
        <v>-80958</v>
      </c>
      <c r="C16" s="19">
        <f>+F16+M16+'MPI poz sek 2-IIP other sec. 2'!C16+'MPI poz sek 2-IIP other sec. 2'!N16</f>
        <v>13215</v>
      </c>
      <c r="D16" s="19">
        <f>+I16+R16+'MPI poz sek 2-IIP other sec. 2'!H16+'MPI poz sek 2-IIP other sec. 2'!O16</f>
        <v>94173</v>
      </c>
      <c r="E16" s="19">
        <f t="shared" si="2"/>
        <v>-56676</v>
      </c>
      <c r="F16" s="19">
        <f t="shared" si="3"/>
        <v>2946</v>
      </c>
      <c r="G16" s="19">
        <v>1926</v>
      </c>
      <c r="H16" s="19">
        <v>1020</v>
      </c>
      <c r="I16" s="19">
        <f t="shared" si="4"/>
        <v>59622</v>
      </c>
      <c r="J16" s="19">
        <v>46464</v>
      </c>
      <c r="K16" s="19">
        <v>13158</v>
      </c>
      <c r="L16" s="19">
        <f t="shared" si="5"/>
        <v>-7979</v>
      </c>
      <c r="M16" s="19">
        <f t="shared" si="6"/>
        <v>3665</v>
      </c>
      <c r="N16" s="19">
        <v>719</v>
      </c>
      <c r="O16" s="19">
        <f t="shared" si="7"/>
        <v>2946</v>
      </c>
      <c r="P16" s="19">
        <v>2633</v>
      </c>
      <c r="Q16" s="19">
        <v>313</v>
      </c>
      <c r="R16" s="19">
        <f t="shared" si="8"/>
        <v>11644</v>
      </c>
      <c r="S16" s="19">
        <v>7630</v>
      </c>
      <c r="T16" s="19">
        <f t="shared" si="9"/>
        <v>4014</v>
      </c>
      <c r="U16" s="19">
        <v>3908</v>
      </c>
      <c r="V16" s="19">
        <v>106</v>
      </c>
      <c r="W16" s="17"/>
      <c r="X16" s="17"/>
      <c r="Y16" s="17"/>
      <c r="Z16" s="17"/>
    </row>
    <row r="17" spans="1:26" s="21" customFormat="1" ht="21.75" customHeight="1" x14ac:dyDescent="0.2">
      <c r="A17" s="24" t="s">
        <v>15</v>
      </c>
      <c r="B17" s="16">
        <f t="shared" si="1"/>
        <v>-86143</v>
      </c>
      <c r="C17" s="16">
        <f>+F17+M17+'MPI poz sek 2-IIP other sec. 2'!C17+'MPI poz sek 2-IIP other sec. 2'!N17</f>
        <v>14971</v>
      </c>
      <c r="D17" s="16">
        <f>+I17+R17+'MPI poz sek 2-IIP other sec. 2'!H17+'MPI poz sek 2-IIP other sec. 2'!O17</f>
        <v>101114</v>
      </c>
      <c r="E17" s="16">
        <f t="shared" si="2"/>
        <v>-59429</v>
      </c>
      <c r="F17" s="16">
        <f t="shared" si="3"/>
        <v>3212</v>
      </c>
      <c r="G17" s="16">
        <v>2099</v>
      </c>
      <c r="H17" s="16">
        <v>1113</v>
      </c>
      <c r="I17" s="16">
        <f t="shared" si="4"/>
        <v>62641</v>
      </c>
      <c r="J17" s="16">
        <v>48112</v>
      </c>
      <c r="K17" s="16">
        <v>14529</v>
      </c>
      <c r="L17" s="16">
        <f t="shared" si="5"/>
        <v>-10098</v>
      </c>
      <c r="M17" s="16">
        <f t="shared" si="6"/>
        <v>4318</v>
      </c>
      <c r="N17" s="16">
        <v>891</v>
      </c>
      <c r="O17" s="16">
        <f t="shared" si="7"/>
        <v>3427</v>
      </c>
      <c r="P17" s="16">
        <v>2801</v>
      </c>
      <c r="Q17" s="16">
        <v>626</v>
      </c>
      <c r="R17" s="16">
        <f t="shared" si="8"/>
        <v>14416</v>
      </c>
      <c r="S17" s="16">
        <v>10343</v>
      </c>
      <c r="T17" s="16">
        <f t="shared" si="9"/>
        <v>4073</v>
      </c>
      <c r="U17" s="16">
        <v>3954</v>
      </c>
      <c r="V17" s="16">
        <v>119</v>
      </c>
      <c r="W17" s="20"/>
      <c r="X17" s="20"/>
      <c r="Y17" s="20"/>
      <c r="Z17" s="20"/>
    </row>
    <row r="18" spans="1:26" s="18" customFormat="1" ht="21.75" customHeight="1" x14ac:dyDescent="0.2">
      <c r="A18" s="25" t="s">
        <v>16</v>
      </c>
      <c r="B18" s="26">
        <f t="shared" si="1"/>
        <v>-89794</v>
      </c>
      <c r="C18" s="26">
        <f>+F18+M18+'MPI poz sek 2-IIP other sec. 2'!C18+'MPI poz sek 2-IIP other sec. 2'!N18</f>
        <v>17886</v>
      </c>
      <c r="D18" s="26">
        <f>+I18+R18+'MPI poz sek 2-IIP other sec. 2'!H18+'MPI poz sek 2-IIP other sec. 2'!O18</f>
        <v>107680</v>
      </c>
      <c r="E18" s="26">
        <f t="shared" si="2"/>
        <v>-63073</v>
      </c>
      <c r="F18" s="26">
        <f t="shared" si="3"/>
        <v>4965</v>
      </c>
      <c r="G18" s="26">
        <v>3606</v>
      </c>
      <c r="H18" s="26">
        <v>1359</v>
      </c>
      <c r="I18" s="26">
        <f t="shared" si="4"/>
        <v>68038</v>
      </c>
      <c r="J18" s="26">
        <v>53360</v>
      </c>
      <c r="K18" s="26">
        <v>14678</v>
      </c>
      <c r="L18" s="26">
        <f t="shared" si="5"/>
        <v>-8855</v>
      </c>
      <c r="M18" s="26">
        <f t="shared" si="6"/>
        <v>5322</v>
      </c>
      <c r="N18" s="26">
        <v>1414</v>
      </c>
      <c r="O18" s="26">
        <f t="shared" si="7"/>
        <v>3908</v>
      </c>
      <c r="P18" s="26">
        <v>2704</v>
      </c>
      <c r="Q18" s="26">
        <v>1204</v>
      </c>
      <c r="R18" s="26">
        <f t="shared" si="8"/>
        <v>14177</v>
      </c>
      <c r="S18" s="26">
        <v>10201</v>
      </c>
      <c r="T18" s="26">
        <f t="shared" si="9"/>
        <v>3976</v>
      </c>
      <c r="U18" s="26">
        <v>3840</v>
      </c>
      <c r="V18" s="26">
        <v>136</v>
      </c>
      <c r="W18" s="17"/>
      <c r="X18" s="17"/>
      <c r="Y18" s="17"/>
      <c r="Z18" s="17"/>
    </row>
    <row r="19" spans="1:26" s="18" customFormat="1" ht="21.75" customHeight="1" x14ac:dyDescent="0.2">
      <c r="A19" s="24" t="s">
        <v>17</v>
      </c>
      <c r="B19" s="16">
        <f t="shared" si="1"/>
        <v>-90892</v>
      </c>
      <c r="C19" s="16">
        <f>+F19+M19+'MPI poz sek 2-IIP other sec. 2'!C19+'MPI poz sek 2-IIP other sec. 2'!N19</f>
        <v>18414</v>
      </c>
      <c r="D19" s="16">
        <f>+I19+R19+'MPI poz sek 2-IIP other sec. 2'!H19+'MPI poz sek 2-IIP other sec. 2'!O19</f>
        <v>109306</v>
      </c>
      <c r="E19" s="16">
        <f t="shared" si="2"/>
        <v>-65723</v>
      </c>
      <c r="F19" s="16">
        <f t="shared" si="3"/>
        <v>4976</v>
      </c>
      <c r="G19" s="16">
        <v>3677</v>
      </c>
      <c r="H19" s="16">
        <v>1299</v>
      </c>
      <c r="I19" s="16">
        <f t="shared" si="4"/>
        <v>70699</v>
      </c>
      <c r="J19" s="16">
        <v>54786</v>
      </c>
      <c r="K19" s="16">
        <v>15913</v>
      </c>
      <c r="L19" s="16">
        <f t="shared" si="5"/>
        <v>-7932</v>
      </c>
      <c r="M19" s="16">
        <f t="shared" si="6"/>
        <v>5316</v>
      </c>
      <c r="N19" s="16">
        <v>2156</v>
      </c>
      <c r="O19" s="16">
        <f t="shared" si="7"/>
        <v>3160</v>
      </c>
      <c r="P19" s="16">
        <v>2334</v>
      </c>
      <c r="Q19" s="16">
        <v>826</v>
      </c>
      <c r="R19" s="16">
        <f t="shared" si="8"/>
        <v>13248</v>
      </c>
      <c r="S19" s="16">
        <v>9786</v>
      </c>
      <c r="T19" s="16">
        <f t="shared" si="9"/>
        <v>3462</v>
      </c>
      <c r="U19" s="16">
        <v>3355</v>
      </c>
      <c r="V19" s="16">
        <v>107</v>
      </c>
      <c r="W19" s="17"/>
      <c r="X19" s="17"/>
      <c r="Y19" s="17"/>
      <c r="Z19" s="17"/>
    </row>
    <row r="20" spans="1:26" s="18" customFormat="1" ht="21.75" customHeight="1" x14ac:dyDescent="0.2">
      <c r="A20" s="25" t="s">
        <v>18</v>
      </c>
      <c r="B20" s="19">
        <f t="shared" si="1"/>
        <v>-90581</v>
      </c>
      <c r="C20" s="19">
        <f>+F20+M20+'MPI poz sek 2-IIP other sec. 2'!C20+'MPI poz sek 2-IIP other sec. 2'!N20</f>
        <v>19447</v>
      </c>
      <c r="D20" s="19">
        <f>+I20+R20+'MPI poz sek 2-IIP other sec. 2'!H20+'MPI poz sek 2-IIP other sec. 2'!O20</f>
        <v>110028</v>
      </c>
      <c r="E20" s="19">
        <f t="shared" si="2"/>
        <v>-66230</v>
      </c>
      <c r="F20" s="19">
        <f t="shared" si="3"/>
        <v>5144</v>
      </c>
      <c r="G20" s="19">
        <v>3764</v>
      </c>
      <c r="H20" s="19">
        <v>1380</v>
      </c>
      <c r="I20" s="19">
        <f t="shared" si="4"/>
        <v>71374</v>
      </c>
      <c r="J20" s="19">
        <v>55048</v>
      </c>
      <c r="K20" s="19">
        <v>16326</v>
      </c>
      <c r="L20" s="19">
        <f t="shared" si="5"/>
        <v>-6717</v>
      </c>
      <c r="M20" s="19">
        <f t="shared" si="6"/>
        <v>5266</v>
      </c>
      <c r="N20" s="19">
        <v>2265</v>
      </c>
      <c r="O20" s="19">
        <f t="shared" si="7"/>
        <v>3001</v>
      </c>
      <c r="P20" s="19">
        <v>1950</v>
      </c>
      <c r="Q20" s="19">
        <v>1051</v>
      </c>
      <c r="R20" s="19">
        <f t="shared" si="8"/>
        <v>11983</v>
      </c>
      <c r="S20" s="19">
        <v>8611</v>
      </c>
      <c r="T20" s="19">
        <f t="shared" si="9"/>
        <v>3372</v>
      </c>
      <c r="U20" s="19">
        <v>3271</v>
      </c>
      <c r="V20" s="19">
        <v>101</v>
      </c>
      <c r="W20" s="17"/>
      <c r="X20" s="17"/>
      <c r="Y20" s="17"/>
      <c r="Z20" s="17"/>
    </row>
    <row r="21" spans="1:26" s="18" customFormat="1" ht="21.75" customHeight="1" x14ac:dyDescent="0.2">
      <c r="A21" s="24" t="s">
        <v>19</v>
      </c>
      <c r="B21" s="16">
        <f t="shared" si="1"/>
        <v>-95941</v>
      </c>
      <c r="C21" s="16">
        <f>+F21+M21+'MPI poz sek 2-IIP other sec. 2'!C21+'MPI poz sek 2-IIP other sec. 2'!N21</f>
        <v>20836</v>
      </c>
      <c r="D21" s="16">
        <f>+I21+R21+'MPI poz sek 2-IIP other sec. 2'!H21+'MPI poz sek 2-IIP other sec. 2'!O21</f>
        <v>116777</v>
      </c>
      <c r="E21" s="16">
        <f t="shared" si="2"/>
        <v>-71000</v>
      </c>
      <c r="F21" s="16">
        <f t="shared" si="3"/>
        <v>5843</v>
      </c>
      <c r="G21" s="16">
        <v>4105</v>
      </c>
      <c r="H21" s="16">
        <v>1738</v>
      </c>
      <c r="I21" s="16">
        <f t="shared" si="4"/>
        <v>76843</v>
      </c>
      <c r="J21" s="16">
        <v>58077</v>
      </c>
      <c r="K21" s="16">
        <v>18766</v>
      </c>
      <c r="L21" s="16">
        <f t="shared" si="5"/>
        <v>-6669</v>
      </c>
      <c r="M21" s="16">
        <f t="shared" si="6"/>
        <v>5918</v>
      </c>
      <c r="N21" s="16">
        <v>2640</v>
      </c>
      <c r="O21" s="16">
        <f t="shared" si="7"/>
        <v>3278</v>
      </c>
      <c r="P21" s="16">
        <v>1967</v>
      </c>
      <c r="Q21" s="16">
        <v>1311</v>
      </c>
      <c r="R21" s="16">
        <f t="shared" si="8"/>
        <v>12587</v>
      </c>
      <c r="S21" s="16">
        <v>9186</v>
      </c>
      <c r="T21" s="16">
        <f t="shared" si="9"/>
        <v>3401</v>
      </c>
      <c r="U21" s="16">
        <v>3299</v>
      </c>
      <c r="V21" s="16">
        <v>102</v>
      </c>
      <c r="W21" s="17"/>
      <c r="X21" s="17"/>
      <c r="Y21" s="17"/>
      <c r="Z21" s="17"/>
    </row>
    <row r="22" spans="1:26" s="18" customFormat="1" ht="21.75" customHeight="1" x14ac:dyDescent="0.2">
      <c r="A22" s="25" t="s">
        <v>20</v>
      </c>
      <c r="B22" s="26">
        <f t="shared" si="1"/>
        <v>-102226</v>
      </c>
      <c r="C22" s="26">
        <f>+F22+M22+'MPI poz sek 2-IIP other sec. 2'!C22+'MPI poz sek 2-IIP other sec. 2'!N22</f>
        <v>28205</v>
      </c>
      <c r="D22" s="26">
        <f>+I22+R22+'MPI poz sek 2-IIP other sec. 2'!H22+'MPI poz sek 2-IIP other sec. 2'!O22</f>
        <v>130431</v>
      </c>
      <c r="E22" s="26">
        <f t="shared" si="2"/>
        <v>-76302</v>
      </c>
      <c r="F22" s="26">
        <f t="shared" si="3"/>
        <v>10505</v>
      </c>
      <c r="G22" s="26">
        <v>8566</v>
      </c>
      <c r="H22" s="26">
        <v>1939</v>
      </c>
      <c r="I22" s="26">
        <f t="shared" si="4"/>
        <v>86807</v>
      </c>
      <c r="J22" s="26">
        <v>66495</v>
      </c>
      <c r="K22" s="26">
        <v>20312</v>
      </c>
      <c r="L22" s="26">
        <f t="shared" si="5"/>
        <v>-4936</v>
      </c>
      <c r="M22" s="26">
        <f t="shared" si="6"/>
        <v>8380</v>
      </c>
      <c r="N22" s="26">
        <v>3954</v>
      </c>
      <c r="O22" s="26">
        <f t="shared" si="7"/>
        <v>4426</v>
      </c>
      <c r="P22" s="26">
        <v>1825</v>
      </c>
      <c r="Q22" s="26">
        <v>2601</v>
      </c>
      <c r="R22" s="26">
        <f t="shared" si="8"/>
        <v>13316</v>
      </c>
      <c r="S22" s="26">
        <v>10573</v>
      </c>
      <c r="T22" s="26">
        <f t="shared" si="9"/>
        <v>2743</v>
      </c>
      <c r="U22" s="26">
        <v>2720</v>
      </c>
      <c r="V22" s="26">
        <v>23</v>
      </c>
      <c r="W22" s="17"/>
      <c r="X22" s="17"/>
      <c r="Y22" s="17"/>
      <c r="Z22" s="17"/>
    </row>
    <row r="23" spans="1:26" s="21" customFormat="1" ht="21.75" customHeight="1" x14ac:dyDescent="0.2">
      <c r="A23" s="24" t="s">
        <v>21</v>
      </c>
      <c r="B23" s="16">
        <f t="shared" si="1"/>
        <v>-105802</v>
      </c>
      <c r="C23" s="16">
        <f>+F23+M23+'MPI poz sek 2-IIP other sec. 2'!C23+'MPI poz sek 2-IIP other sec. 2'!N23</f>
        <v>30176</v>
      </c>
      <c r="D23" s="16">
        <f>+I23+R23+'MPI poz sek 2-IIP other sec. 2'!H23+'MPI poz sek 2-IIP other sec. 2'!O23</f>
        <v>135978</v>
      </c>
      <c r="E23" s="16">
        <f t="shared" si="2"/>
        <v>-80688</v>
      </c>
      <c r="F23" s="16">
        <f t="shared" si="3"/>
        <v>10249</v>
      </c>
      <c r="G23" s="16">
        <v>8521</v>
      </c>
      <c r="H23" s="16">
        <v>1728</v>
      </c>
      <c r="I23" s="16">
        <f t="shared" si="4"/>
        <v>90937</v>
      </c>
      <c r="J23" s="16">
        <v>68989</v>
      </c>
      <c r="K23" s="16">
        <v>21948</v>
      </c>
      <c r="L23" s="16">
        <f t="shared" si="5"/>
        <v>-4107</v>
      </c>
      <c r="M23" s="16">
        <f t="shared" si="6"/>
        <v>9452</v>
      </c>
      <c r="N23" s="16">
        <v>4908</v>
      </c>
      <c r="O23" s="16">
        <f t="shared" si="7"/>
        <v>4544</v>
      </c>
      <c r="P23" s="16">
        <v>1809</v>
      </c>
      <c r="Q23" s="16">
        <v>2735</v>
      </c>
      <c r="R23" s="16">
        <f t="shared" si="8"/>
        <v>13559</v>
      </c>
      <c r="S23" s="16">
        <v>11237</v>
      </c>
      <c r="T23" s="16">
        <f t="shared" si="9"/>
        <v>2322</v>
      </c>
      <c r="U23" s="16">
        <v>2311</v>
      </c>
      <c r="V23" s="16">
        <v>11</v>
      </c>
      <c r="W23" s="20"/>
      <c r="X23" s="20"/>
      <c r="Y23" s="20"/>
      <c r="Z23" s="20"/>
    </row>
    <row r="24" spans="1:26" s="18" customFormat="1" ht="21.75" customHeight="1" x14ac:dyDescent="0.2">
      <c r="A24" s="25" t="s">
        <v>22</v>
      </c>
      <c r="B24" s="19">
        <f t="shared" si="1"/>
        <v>-111829</v>
      </c>
      <c r="C24" s="19">
        <f>+F24+M24+'MPI poz sek 2-IIP other sec. 2'!C24+'MPI poz sek 2-IIP other sec. 2'!N24</f>
        <v>33533</v>
      </c>
      <c r="D24" s="19">
        <f>+I24+R24+'MPI poz sek 2-IIP other sec. 2'!H24+'MPI poz sek 2-IIP other sec. 2'!O24</f>
        <v>145362</v>
      </c>
      <c r="E24" s="19">
        <f t="shared" si="2"/>
        <v>-85214</v>
      </c>
      <c r="F24" s="19">
        <f t="shared" si="3"/>
        <v>11123</v>
      </c>
      <c r="G24" s="19">
        <v>9076</v>
      </c>
      <c r="H24" s="19">
        <v>2047</v>
      </c>
      <c r="I24" s="19">
        <f t="shared" si="4"/>
        <v>96337</v>
      </c>
      <c r="J24" s="19">
        <v>73111</v>
      </c>
      <c r="K24" s="19">
        <v>23226</v>
      </c>
      <c r="L24" s="19">
        <f t="shared" si="5"/>
        <v>-4245</v>
      </c>
      <c r="M24" s="19">
        <f t="shared" si="6"/>
        <v>10959</v>
      </c>
      <c r="N24" s="19">
        <v>6340</v>
      </c>
      <c r="O24" s="19">
        <f t="shared" si="7"/>
        <v>4619</v>
      </c>
      <c r="P24" s="19">
        <v>1739</v>
      </c>
      <c r="Q24" s="19">
        <v>2880</v>
      </c>
      <c r="R24" s="19">
        <f t="shared" si="8"/>
        <v>15204</v>
      </c>
      <c r="S24" s="19">
        <v>12819</v>
      </c>
      <c r="T24" s="19">
        <f t="shared" si="9"/>
        <v>2385</v>
      </c>
      <c r="U24" s="19">
        <v>2375</v>
      </c>
      <c r="V24" s="19">
        <v>10</v>
      </c>
      <c r="W24" s="17"/>
      <c r="X24" s="17"/>
      <c r="Y24" s="17"/>
      <c r="Z24" s="17"/>
    </row>
    <row r="25" spans="1:26" s="18" customFormat="1" ht="21.75" customHeight="1" x14ac:dyDescent="0.2">
      <c r="A25" s="24" t="s">
        <v>23</v>
      </c>
      <c r="B25" s="16">
        <f t="shared" si="1"/>
        <v>-114651</v>
      </c>
      <c r="C25" s="16">
        <f>+F25+M25+'MPI poz sek 2-IIP other sec. 2'!C25+'MPI poz sek 2-IIP other sec. 2'!N25</f>
        <v>35870</v>
      </c>
      <c r="D25" s="16">
        <f>+I25+R25+'MPI poz sek 2-IIP other sec. 2'!H25+'MPI poz sek 2-IIP other sec. 2'!O25</f>
        <v>150521</v>
      </c>
      <c r="E25" s="16">
        <f t="shared" si="2"/>
        <v>-88704</v>
      </c>
      <c r="F25" s="16">
        <f t="shared" si="3"/>
        <v>12055</v>
      </c>
      <c r="G25" s="16">
        <v>9690</v>
      </c>
      <c r="H25" s="16">
        <v>2365</v>
      </c>
      <c r="I25" s="16">
        <f t="shared" si="4"/>
        <v>100759</v>
      </c>
      <c r="J25" s="16">
        <v>76268</v>
      </c>
      <c r="K25" s="16">
        <v>24491</v>
      </c>
      <c r="L25" s="16">
        <f t="shared" si="5"/>
        <v>-2854</v>
      </c>
      <c r="M25" s="16">
        <f t="shared" si="6"/>
        <v>11802</v>
      </c>
      <c r="N25" s="16">
        <v>7333</v>
      </c>
      <c r="O25" s="16">
        <f t="shared" si="7"/>
        <v>4469</v>
      </c>
      <c r="P25" s="16">
        <v>1498</v>
      </c>
      <c r="Q25" s="16">
        <v>2971</v>
      </c>
      <c r="R25" s="16">
        <f t="shared" si="8"/>
        <v>14656</v>
      </c>
      <c r="S25" s="16">
        <v>12222</v>
      </c>
      <c r="T25" s="16">
        <f t="shared" si="9"/>
        <v>2434</v>
      </c>
      <c r="U25" s="16">
        <v>2305</v>
      </c>
      <c r="V25" s="16">
        <v>129</v>
      </c>
      <c r="W25" s="17"/>
      <c r="X25" s="17"/>
      <c r="Y25" s="17"/>
      <c r="Z25" s="17"/>
    </row>
    <row r="26" spans="1:26" s="18" customFormat="1" ht="21.75" customHeight="1" x14ac:dyDescent="0.2">
      <c r="A26" s="25" t="s">
        <v>0</v>
      </c>
      <c r="B26" s="26">
        <f t="shared" si="1"/>
        <v>-124765</v>
      </c>
      <c r="C26" s="26">
        <f>+F26+M26+'MPI poz sek 2-IIP other sec. 2'!C26+'MPI poz sek 2-IIP other sec. 2'!N26</f>
        <v>39098</v>
      </c>
      <c r="D26" s="26">
        <f>+I26+R26+'MPI poz sek 2-IIP other sec. 2'!H26+'MPI poz sek 2-IIP other sec. 2'!O26</f>
        <v>163863</v>
      </c>
      <c r="E26" s="26">
        <f t="shared" si="2"/>
        <v>-96572</v>
      </c>
      <c r="F26" s="26">
        <f t="shared" si="3"/>
        <v>13960</v>
      </c>
      <c r="G26" s="26">
        <v>10846</v>
      </c>
      <c r="H26" s="26">
        <v>3114</v>
      </c>
      <c r="I26" s="26">
        <f t="shared" si="4"/>
        <v>110532</v>
      </c>
      <c r="J26" s="26">
        <v>85490</v>
      </c>
      <c r="K26" s="26">
        <v>25042</v>
      </c>
      <c r="L26" s="26">
        <f t="shared" si="5"/>
        <v>-2750</v>
      </c>
      <c r="M26" s="26">
        <f t="shared" si="6"/>
        <v>13062</v>
      </c>
      <c r="N26" s="26">
        <v>8170</v>
      </c>
      <c r="O26" s="26">
        <f t="shared" si="7"/>
        <v>4892</v>
      </c>
      <c r="P26" s="26">
        <v>1554</v>
      </c>
      <c r="Q26" s="26">
        <v>3338</v>
      </c>
      <c r="R26" s="26">
        <f t="shared" si="8"/>
        <v>15812</v>
      </c>
      <c r="S26" s="26">
        <v>12520</v>
      </c>
      <c r="T26" s="26">
        <f t="shared" si="9"/>
        <v>3292</v>
      </c>
      <c r="U26" s="26">
        <v>3035</v>
      </c>
      <c r="V26" s="26">
        <v>257</v>
      </c>
      <c r="W26" s="17"/>
      <c r="X26" s="17"/>
      <c r="Y26" s="17"/>
      <c r="Z26" s="17"/>
    </row>
    <row r="27" spans="1:26" s="18" customFormat="1" ht="21.75" customHeight="1" x14ac:dyDescent="0.2">
      <c r="A27" s="24" t="s">
        <v>1</v>
      </c>
      <c r="B27" s="16">
        <f t="shared" si="1"/>
        <v>-134180</v>
      </c>
      <c r="C27" s="16">
        <f>+F27+M27+'MPI poz sek 2-IIP other sec. 2'!C27+'MPI poz sek 2-IIP other sec. 2'!N27</f>
        <v>38857</v>
      </c>
      <c r="D27" s="16">
        <f>+I27+R27+'MPI poz sek 2-IIP other sec. 2'!H27+'MPI poz sek 2-IIP other sec. 2'!O27</f>
        <v>173037</v>
      </c>
      <c r="E27" s="16">
        <f t="shared" si="2"/>
        <v>-101525</v>
      </c>
      <c r="F27" s="16">
        <f t="shared" si="3"/>
        <v>14925</v>
      </c>
      <c r="G27" s="16">
        <v>11340</v>
      </c>
      <c r="H27" s="16">
        <v>3585</v>
      </c>
      <c r="I27" s="16">
        <f t="shared" si="4"/>
        <v>116450</v>
      </c>
      <c r="J27" s="16">
        <v>90024</v>
      </c>
      <c r="K27" s="16">
        <v>26426</v>
      </c>
      <c r="L27" s="16">
        <f t="shared" si="5"/>
        <v>-4526</v>
      </c>
      <c r="M27" s="16">
        <f t="shared" si="6"/>
        <v>10961</v>
      </c>
      <c r="N27" s="16">
        <v>6037</v>
      </c>
      <c r="O27" s="16">
        <f t="shared" si="7"/>
        <v>4924</v>
      </c>
      <c r="P27" s="16">
        <v>1551</v>
      </c>
      <c r="Q27" s="16">
        <v>3373</v>
      </c>
      <c r="R27" s="16">
        <f t="shared" si="8"/>
        <v>15487</v>
      </c>
      <c r="S27" s="16">
        <v>11905</v>
      </c>
      <c r="T27" s="16">
        <f t="shared" si="9"/>
        <v>3582</v>
      </c>
      <c r="U27" s="16">
        <v>3405</v>
      </c>
      <c r="V27" s="16">
        <v>177</v>
      </c>
      <c r="W27" s="17"/>
      <c r="X27" s="17"/>
      <c r="Y27" s="17"/>
      <c r="Z27" s="17"/>
    </row>
    <row r="28" spans="1:26" s="18" customFormat="1" ht="21.75" customHeight="1" x14ac:dyDescent="0.2">
      <c r="A28" s="25" t="s">
        <v>24</v>
      </c>
      <c r="B28" s="19">
        <f t="shared" si="1"/>
        <v>-140226</v>
      </c>
      <c r="C28" s="19">
        <f>+F28+M28+'MPI poz sek 2-IIP other sec. 2'!C28+'MPI poz sek 2-IIP other sec. 2'!N28</f>
        <v>41926</v>
      </c>
      <c r="D28" s="19">
        <f>+I28+R28+'MPI poz sek 2-IIP other sec. 2'!H28+'MPI poz sek 2-IIP other sec. 2'!O28</f>
        <v>182152</v>
      </c>
      <c r="E28" s="19">
        <f t="shared" si="2"/>
        <v>-107167</v>
      </c>
      <c r="F28" s="19">
        <f t="shared" si="3"/>
        <v>16332</v>
      </c>
      <c r="G28" s="19">
        <v>12221</v>
      </c>
      <c r="H28" s="19">
        <v>4111</v>
      </c>
      <c r="I28" s="19">
        <f t="shared" si="4"/>
        <v>123499</v>
      </c>
      <c r="J28" s="19">
        <v>94993</v>
      </c>
      <c r="K28" s="19">
        <v>28506</v>
      </c>
      <c r="L28" s="19">
        <f t="shared" si="5"/>
        <v>-3273</v>
      </c>
      <c r="M28" s="19">
        <f t="shared" si="6"/>
        <v>11082</v>
      </c>
      <c r="N28" s="19">
        <v>6001</v>
      </c>
      <c r="O28" s="19">
        <f t="shared" si="7"/>
        <v>5081</v>
      </c>
      <c r="P28" s="19">
        <v>1659</v>
      </c>
      <c r="Q28" s="19">
        <v>3422</v>
      </c>
      <c r="R28" s="19">
        <f t="shared" si="8"/>
        <v>14355</v>
      </c>
      <c r="S28" s="19">
        <v>10633</v>
      </c>
      <c r="T28" s="19">
        <f t="shared" si="9"/>
        <v>3722</v>
      </c>
      <c r="U28" s="19">
        <v>3440</v>
      </c>
      <c r="V28" s="19">
        <v>282</v>
      </c>
      <c r="W28" s="17"/>
      <c r="X28" s="17"/>
      <c r="Y28" s="17"/>
      <c r="Z28" s="17"/>
    </row>
    <row r="29" spans="1:26" s="18" customFormat="1" ht="21.75" customHeight="1" x14ac:dyDescent="0.2">
      <c r="A29" s="24" t="s">
        <v>25</v>
      </c>
      <c r="B29" s="16">
        <f t="shared" si="1"/>
        <v>-137859</v>
      </c>
      <c r="C29" s="16">
        <f>+F29+M29+'MPI poz sek 2-IIP other sec. 2'!C29+'MPI poz sek 2-IIP other sec. 2'!N29</f>
        <v>43982</v>
      </c>
      <c r="D29" s="16">
        <f>+I29+R29+'MPI poz sek 2-IIP other sec. 2'!H29+'MPI poz sek 2-IIP other sec. 2'!O29</f>
        <v>181841</v>
      </c>
      <c r="E29" s="16">
        <f t="shared" si="2"/>
        <v>-103652</v>
      </c>
      <c r="F29" s="16">
        <f t="shared" si="3"/>
        <v>19383</v>
      </c>
      <c r="G29" s="16">
        <v>15080</v>
      </c>
      <c r="H29" s="16">
        <v>4303</v>
      </c>
      <c r="I29" s="16">
        <f t="shared" si="4"/>
        <v>123035</v>
      </c>
      <c r="J29" s="16">
        <v>93761</v>
      </c>
      <c r="K29" s="16">
        <v>29274</v>
      </c>
      <c r="L29" s="16">
        <f t="shared" si="5"/>
        <v>-3656</v>
      </c>
      <c r="M29" s="16">
        <f t="shared" si="6"/>
        <v>9454</v>
      </c>
      <c r="N29" s="16">
        <v>4644</v>
      </c>
      <c r="O29" s="16">
        <f t="shared" si="7"/>
        <v>4810</v>
      </c>
      <c r="P29" s="16">
        <v>2028</v>
      </c>
      <c r="Q29" s="16">
        <v>2782</v>
      </c>
      <c r="R29" s="16">
        <f t="shared" si="8"/>
        <v>13110</v>
      </c>
      <c r="S29" s="16">
        <v>9369</v>
      </c>
      <c r="T29" s="16">
        <f t="shared" si="9"/>
        <v>3741</v>
      </c>
      <c r="U29" s="16">
        <v>3447</v>
      </c>
      <c r="V29" s="16">
        <v>294</v>
      </c>
      <c r="W29" s="17"/>
      <c r="X29" s="17"/>
      <c r="Y29" s="17"/>
      <c r="Z29" s="17"/>
    </row>
    <row r="30" spans="1:26" s="18" customFormat="1" ht="21.75" customHeight="1" x14ac:dyDescent="0.2">
      <c r="A30" s="25" t="s">
        <v>26</v>
      </c>
      <c r="B30" s="26">
        <f t="shared" si="1"/>
        <v>-123964</v>
      </c>
      <c r="C30" s="26">
        <f>+F30+M30+'MPI poz sek 2-IIP other sec. 2'!C30+'MPI poz sek 2-IIP other sec. 2'!N30</f>
        <v>36252</v>
      </c>
      <c r="D30" s="26">
        <f>+I30+R30+'MPI poz sek 2-IIP other sec. 2'!H30+'MPI poz sek 2-IIP other sec. 2'!O30</f>
        <v>160216</v>
      </c>
      <c r="E30" s="26">
        <f t="shared" si="2"/>
        <v>-89245</v>
      </c>
      <c r="F30" s="26">
        <f t="shared" si="3"/>
        <v>16615</v>
      </c>
      <c r="G30" s="26">
        <v>12534</v>
      </c>
      <c r="H30" s="26">
        <v>4081</v>
      </c>
      <c r="I30" s="26">
        <f t="shared" si="4"/>
        <v>105860</v>
      </c>
      <c r="J30" s="26">
        <v>77996</v>
      </c>
      <c r="K30" s="26">
        <v>27864</v>
      </c>
      <c r="L30" s="26">
        <f t="shared" si="5"/>
        <v>-3119</v>
      </c>
      <c r="M30" s="26">
        <f t="shared" si="6"/>
        <v>6530</v>
      </c>
      <c r="N30" s="26">
        <v>2989</v>
      </c>
      <c r="O30" s="26">
        <f t="shared" si="7"/>
        <v>3541</v>
      </c>
      <c r="P30" s="26">
        <v>1652</v>
      </c>
      <c r="Q30" s="26">
        <v>1889</v>
      </c>
      <c r="R30" s="26">
        <f t="shared" si="8"/>
        <v>9649</v>
      </c>
      <c r="S30" s="26">
        <v>6388</v>
      </c>
      <c r="T30" s="26">
        <f t="shared" si="9"/>
        <v>3261</v>
      </c>
      <c r="U30" s="26">
        <v>2987</v>
      </c>
      <c r="V30" s="26">
        <v>274</v>
      </c>
      <c r="W30" s="17"/>
      <c r="X30" s="17"/>
      <c r="Y30" s="17"/>
      <c r="Z30" s="17"/>
    </row>
    <row r="31" spans="1:26" s="18" customFormat="1" ht="21.75" customHeight="1" x14ac:dyDescent="0.2">
      <c r="A31" s="24" t="s">
        <v>79</v>
      </c>
      <c r="B31" s="16">
        <f t="shared" ref="B31:B39" si="10">+C31-D31</f>
        <v>-117483</v>
      </c>
      <c r="C31" s="16">
        <f>+F31+M31+'MPI poz sek 2-IIP other sec. 2'!C31+'MPI poz sek 2-IIP other sec. 2'!N31</f>
        <v>34584</v>
      </c>
      <c r="D31" s="16">
        <f>+I31+R31+'MPI poz sek 2-IIP other sec. 2'!H31+'MPI poz sek 2-IIP other sec. 2'!O31</f>
        <v>152067</v>
      </c>
      <c r="E31" s="16">
        <f t="shared" ref="E31:E39" si="11">+F31-I31</f>
        <v>-84271</v>
      </c>
      <c r="F31" s="16">
        <f t="shared" ref="F31:F39" si="12">+G31+H31</f>
        <v>15884</v>
      </c>
      <c r="G31" s="16">
        <v>11862</v>
      </c>
      <c r="H31" s="16">
        <v>4022</v>
      </c>
      <c r="I31" s="16">
        <f t="shared" ref="I31:I39" si="13">+J31+K31</f>
        <v>100155</v>
      </c>
      <c r="J31" s="16">
        <v>72773</v>
      </c>
      <c r="K31" s="16">
        <v>27382</v>
      </c>
      <c r="L31" s="16">
        <f t="shared" ref="L31:L39" si="14">+M31-R31</f>
        <v>-2425</v>
      </c>
      <c r="M31" s="16">
        <f t="shared" ref="M31:M39" si="15">+N31+O31</f>
        <v>5707</v>
      </c>
      <c r="N31" s="16">
        <v>2693</v>
      </c>
      <c r="O31" s="16">
        <f t="shared" ref="O31:O39" si="16">+P31+Q31</f>
        <v>3014</v>
      </c>
      <c r="P31" s="16">
        <v>1360</v>
      </c>
      <c r="Q31" s="16">
        <v>1654</v>
      </c>
      <c r="R31" s="16">
        <f t="shared" ref="R31:R39" si="17">+S31+T31</f>
        <v>8132</v>
      </c>
      <c r="S31" s="16">
        <v>5203</v>
      </c>
      <c r="T31" s="16">
        <f t="shared" ref="T31:T39" si="18">+U31+V31</f>
        <v>2929</v>
      </c>
      <c r="U31" s="16">
        <v>2874</v>
      </c>
      <c r="V31" s="16">
        <v>55</v>
      </c>
      <c r="W31" s="17"/>
      <c r="X31" s="17"/>
      <c r="Y31" s="17"/>
      <c r="Z31" s="17"/>
    </row>
    <row r="32" spans="1:26" s="18" customFormat="1" ht="21.75" customHeight="1" x14ac:dyDescent="0.2">
      <c r="A32" s="25" t="s">
        <v>80</v>
      </c>
      <c r="B32" s="19">
        <f t="shared" si="10"/>
        <v>-124403</v>
      </c>
      <c r="C32" s="19">
        <f>+F32+M32+'MPI poz sek 2-IIP other sec. 2'!C32+'MPI poz sek 2-IIP other sec. 2'!N32</f>
        <v>38666</v>
      </c>
      <c r="D32" s="19">
        <f>+I32+R32+'MPI poz sek 2-IIP other sec. 2'!H32+'MPI poz sek 2-IIP other sec. 2'!O32</f>
        <v>163069</v>
      </c>
      <c r="E32" s="19">
        <f t="shared" si="11"/>
        <v>-89733</v>
      </c>
      <c r="F32" s="19">
        <f t="shared" si="12"/>
        <v>17615</v>
      </c>
      <c r="G32" s="19">
        <v>13094</v>
      </c>
      <c r="H32" s="19">
        <v>4521</v>
      </c>
      <c r="I32" s="19">
        <f t="shared" si="13"/>
        <v>107348</v>
      </c>
      <c r="J32" s="19">
        <v>79810</v>
      </c>
      <c r="K32" s="19">
        <v>27538</v>
      </c>
      <c r="L32" s="19">
        <f t="shared" si="14"/>
        <v>-2451</v>
      </c>
      <c r="M32" s="19">
        <f t="shared" si="15"/>
        <v>7459</v>
      </c>
      <c r="N32" s="19">
        <v>4340</v>
      </c>
      <c r="O32" s="19">
        <f t="shared" si="16"/>
        <v>3119</v>
      </c>
      <c r="P32" s="19">
        <v>1323</v>
      </c>
      <c r="Q32" s="19">
        <v>1796</v>
      </c>
      <c r="R32" s="19">
        <f t="shared" si="17"/>
        <v>9910</v>
      </c>
      <c r="S32" s="19">
        <v>6301</v>
      </c>
      <c r="T32" s="19">
        <f t="shared" si="18"/>
        <v>3609</v>
      </c>
      <c r="U32" s="19">
        <v>3341</v>
      </c>
      <c r="V32" s="19">
        <v>268</v>
      </c>
      <c r="W32" s="17"/>
      <c r="X32" s="17"/>
      <c r="Y32" s="17"/>
      <c r="Z32" s="17"/>
    </row>
    <row r="33" spans="1:26" s="18" customFormat="1" ht="21.75" customHeight="1" x14ac:dyDescent="0.2">
      <c r="A33" s="24" t="s">
        <v>81</v>
      </c>
      <c r="B33" s="16">
        <f t="shared" si="10"/>
        <v>-131151</v>
      </c>
      <c r="C33" s="16">
        <f>+F33+M33+'MPI poz sek 2-IIP other sec. 2'!C33+'MPI poz sek 2-IIP other sec. 2'!N33</f>
        <v>41891</v>
      </c>
      <c r="D33" s="16">
        <f>+I33+R33+'MPI poz sek 2-IIP other sec. 2'!H33+'MPI poz sek 2-IIP other sec. 2'!O33</f>
        <v>173042</v>
      </c>
      <c r="E33" s="16">
        <f t="shared" si="11"/>
        <v>-97205</v>
      </c>
      <c r="F33" s="16">
        <f t="shared" si="12"/>
        <v>19040</v>
      </c>
      <c r="G33" s="16">
        <v>14466</v>
      </c>
      <c r="H33" s="16">
        <v>4574</v>
      </c>
      <c r="I33" s="16">
        <f t="shared" si="13"/>
        <v>116245</v>
      </c>
      <c r="J33" s="16">
        <v>86564</v>
      </c>
      <c r="K33" s="16">
        <v>29681</v>
      </c>
      <c r="L33" s="16">
        <f t="shared" si="14"/>
        <v>-2893</v>
      </c>
      <c r="M33" s="16">
        <f t="shared" si="15"/>
        <v>8969</v>
      </c>
      <c r="N33" s="16">
        <v>5371</v>
      </c>
      <c r="O33" s="16">
        <f t="shared" si="16"/>
        <v>3598</v>
      </c>
      <c r="P33" s="16">
        <v>1666</v>
      </c>
      <c r="Q33" s="16">
        <v>1932</v>
      </c>
      <c r="R33" s="16">
        <f t="shared" si="17"/>
        <v>11862</v>
      </c>
      <c r="S33" s="16">
        <v>7846</v>
      </c>
      <c r="T33" s="16">
        <f t="shared" si="18"/>
        <v>4016</v>
      </c>
      <c r="U33" s="16">
        <v>3765</v>
      </c>
      <c r="V33" s="16">
        <v>251</v>
      </c>
      <c r="W33" s="17"/>
      <c r="X33" s="17"/>
      <c r="Y33" s="17"/>
      <c r="Z33" s="17"/>
    </row>
    <row r="34" spans="1:26" s="18" customFormat="1" ht="21.75" customHeight="1" x14ac:dyDescent="0.2">
      <c r="A34" s="25" t="s">
        <v>82</v>
      </c>
      <c r="B34" s="26">
        <f t="shared" si="10"/>
        <v>-132941</v>
      </c>
      <c r="C34" s="26">
        <f>+F34+M34+'MPI poz sek 2-IIP other sec. 2'!C34+'MPI poz sek 2-IIP other sec. 2'!N34</f>
        <v>42778</v>
      </c>
      <c r="D34" s="26">
        <f>+I34+R34+'MPI poz sek 2-IIP other sec. 2'!H34+'MPI poz sek 2-IIP other sec. 2'!O34</f>
        <v>175719</v>
      </c>
      <c r="E34" s="26">
        <f t="shared" si="11"/>
        <v>-96376</v>
      </c>
      <c r="F34" s="26">
        <f t="shared" si="12"/>
        <v>19819</v>
      </c>
      <c r="G34" s="26">
        <v>15042</v>
      </c>
      <c r="H34" s="26">
        <v>4777</v>
      </c>
      <c r="I34" s="26">
        <f t="shared" si="13"/>
        <v>116195</v>
      </c>
      <c r="J34" s="26">
        <v>86422</v>
      </c>
      <c r="K34" s="26">
        <v>29773</v>
      </c>
      <c r="L34" s="26">
        <f t="shared" si="14"/>
        <v>-3659</v>
      </c>
      <c r="M34" s="26">
        <f t="shared" si="15"/>
        <v>9218</v>
      </c>
      <c r="N34" s="26">
        <v>6067</v>
      </c>
      <c r="O34" s="26">
        <f t="shared" si="16"/>
        <v>3151</v>
      </c>
      <c r="P34" s="26">
        <v>1488</v>
      </c>
      <c r="Q34" s="26">
        <v>1663</v>
      </c>
      <c r="R34" s="26">
        <f t="shared" si="17"/>
        <v>12877</v>
      </c>
      <c r="S34" s="26">
        <v>9108</v>
      </c>
      <c r="T34" s="26">
        <f t="shared" si="18"/>
        <v>3769</v>
      </c>
      <c r="U34" s="26">
        <v>3690</v>
      </c>
      <c r="V34" s="26">
        <v>79</v>
      </c>
      <c r="W34" s="17"/>
      <c r="X34" s="17"/>
      <c r="Y34" s="17"/>
      <c r="Z34" s="17"/>
    </row>
    <row r="35" spans="1:26" s="18" customFormat="1" ht="21.75" customHeight="1" x14ac:dyDescent="0.2">
      <c r="A35" s="24" t="s">
        <v>83</v>
      </c>
      <c r="B35" s="16">
        <f t="shared" si="10"/>
        <v>-134353</v>
      </c>
      <c r="C35" s="16">
        <f>+F35+M35+'MPI poz sek 2-IIP other sec. 2'!C35+'MPI poz sek 2-IIP other sec. 2'!N35</f>
        <v>51176</v>
      </c>
      <c r="D35" s="16">
        <f>+I35+R35+'MPI poz sek 2-IIP other sec. 2'!H35+'MPI poz sek 2-IIP other sec. 2'!O35</f>
        <v>185529</v>
      </c>
      <c r="E35" s="16">
        <f t="shared" si="11"/>
        <v>-102829</v>
      </c>
      <c r="F35" s="16">
        <f t="shared" si="12"/>
        <v>28062</v>
      </c>
      <c r="G35" s="16">
        <v>15509</v>
      </c>
      <c r="H35" s="16">
        <v>12553</v>
      </c>
      <c r="I35" s="16">
        <f t="shared" si="13"/>
        <v>130891</v>
      </c>
      <c r="J35" s="16">
        <v>91193</v>
      </c>
      <c r="K35" s="16">
        <v>39698</v>
      </c>
      <c r="L35" s="16">
        <f t="shared" si="14"/>
        <v>-3107</v>
      </c>
      <c r="M35" s="16">
        <f t="shared" si="15"/>
        <v>11621</v>
      </c>
      <c r="N35" s="16">
        <v>8689</v>
      </c>
      <c r="O35" s="16">
        <f t="shared" si="16"/>
        <v>2932</v>
      </c>
      <c r="P35" s="16">
        <v>2775</v>
      </c>
      <c r="Q35" s="16">
        <v>157</v>
      </c>
      <c r="R35" s="16">
        <f t="shared" si="17"/>
        <v>14728</v>
      </c>
      <c r="S35" s="16">
        <v>10732</v>
      </c>
      <c r="T35" s="16">
        <f t="shared" si="18"/>
        <v>3996</v>
      </c>
      <c r="U35" s="16">
        <v>3793</v>
      </c>
      <c r="V35" s="16">
        <v>203</v>
      </c>
      <c r="W35" s="17"/>
      <c r="X35" s="17"/>
      <c r="Y35" s="17"/>
      <c r="Z35" s="17"/>
    </row>
    <row r="36" spans="1:26" s="18" customFormat="1" ht="21.75" customHeight="1" x14ac:dyDescent="0.2">
      <c r="A36" s="25" t="s">
        <v>84</v>
      </c>
      <c r="B36" s="19">
        <f t="shared" si="10"/>
        <v>-129761</v>
      </c>
      <c r="C36" s="19">
        <f>+F36+M36+'MPI poz sek 2-IIP other sec. 2'!C36+'MPI poz sek 2-IIP other sec. 2'!N36</f>
        <v>48360</v>
      </c>
      <c r="D36" s="19">
        <f>+I36+R36+'MPI poz sek 2-IIP other sec. 2'!H36+'MPI poz sek 2-IIP other sec. 2'!O36</f>
        <v>178121</v>
      </c>
      <c r="E36" s="19">
        <f t="shared" si="11"/>
        <v>-96584</v>
      </c>
      <c r="F36" s="19">
        <f t="shared" si="12"/>
        <v>27043</v>
      </c>
      <c r="G36" s="19">
        <v>14515</v>
      </c>
      <c r="H36" s="19">
        <v>12528</v>
      </c>
      <c r="I36" s="19">
        <f t="shared" si="13"/>
        <v>123627</v>
      </c>
      <c r="J36" s="19">
        <v>84562</v>
      </c>
      <c r="K36" s="19">
        <v>39065</v>
      </c>
      <c r="L36" s="19">
        <f t="shared" si="14"/>
        <v>-2359</v>
      </c>
      <c r="M36" s="19">
        <f t="shared" si="15"/>
        <v>8820</v>
      </c>
      <c r="N36" s="19">
        <v>6418</v>
      </c>
      <c r="O36" s="19">
        <f t="shared" si="16"/>
        <v>2402</v>
      </c>
      <c r="P36" s="19">
        <v>2354</v>
      </c>
      <c r="Q36" s="19">
        <v>48</v>
      </c>
      <c r="R36" s="19">
        <f t="shared" si="17"/>
        <v>11179</v>
      </c>
      <c r="S36" s="19">
        <v>10139</v>
      </c>
      <c r="T36" s="19">
        <f t="shared" si="18"/>
        <v>1040</v>
      </c>
      <c r="U36" s="19">
        <v>856</v>
      </c>
      <c r="V36" s="19">
        <v>184</v>
      </c>
      <c r="W36" s="17"/>
      <c r="X36" s="17"/>
      <c r="Y36" s="17"/>
      <c r="Z36" s="17"/>
    </row>
    <row r="37" spans="1:26" s="18" customFormat="1" ht="21.75" customHeight="1" x14ac:dyDescent="0.2">
      <c r="A37" s="24" t="s">
        <v>85</v>
      </c>
      <c r="B37" s="16">
        <f t="shared" si="10"/>
        <v>-139485</v>
      </c>
      <c r="C37" s="16">
        <f>+F37+M37+'MPI poz sek 2-IIP other sec. 2'!C37+'MPI poz sek 2-IIP other sec. 2'!N37</f>
        <v>49723</v>
      </c>
      <c r="D37" s="16">
        <f>+I37+R37+'MPI poz sek 2-IIP other sec. 2'!H37+'MPI poz sek 2-IIP other sec. 2'!O37</f>
        <v>189208</v>
      </c>
      <c r="E37" s="16">
        <f t="shared" si="11"/>
        <v>-103907</v>
      </c>
      <c r="F37" s="16">
        <f t="shared" si="12"/>
        <v>27541</v>
      </c>
      <c r="G37" s="16">
        <v>14400</v>
      </c>
      <c r="H37" s="16">
        <v>13141</v>
      </c>
      <c r="I37" s="16">
        <f t="shared" si="13"/>
        <v>131448</v>
      </c>
      <c r="J37" s="16">
        <v>91177</v>
      </c>
      <c r="K37" s="16">
        <v>40271</v>
      </c>
      <c r="L37" s="16">
        <f t="shared" si="14"/>
        <v>-4910</v>
      </c>
      <c r="M37" s="16">
        <f t="shared" si="15"/>
        <v>9481</v>
      </c>
      <c r="N37" s="16">
        <v>7131</v>
      </c>
      <c r="O37" s="16">
        <f t="shared" si="16"/>
        <v>2350</v>
      </c>
      <c r="P37" s="16">
        <v>2305</v>
      </c>
      <c r="Q37" s="16">
        <v>45</v>
      </c>
      <c r="R37" s="16">
        <f t="shared" si="17"/>
        <v>14391</v>
      </c>
      <c r="S37" s="16">
        <v>13381</v>
      </c>
      <c r="T37" s="16">
        <f t="shared" si="18"/>
        <v>1010</v>
      </c>
      <c r="U37" s="16">
        <v>863</v>
      </c>
      <c r="V37" s="16">
        <v>147</v>
      </c>
      <c r="W37" s="17"/>
      <c r="X37" s="17"/>
      <c r="Y37" s="17"/>
      <c r="Z37" s="17"/>
    </row>
    <row r="38" spans="1:26" s="18" customFormat="1" ht="21.75" customHeight="1" x14ac:dyDescent="0.2">
      <c r="A38" s="25" t="s">
        <v>86</v>
      </c>
      <c r="B38" s="26">
        <f t="shared" si="10"/>
        <v>-146904</v>
      </c>
      <c r="C38" s="26">
        <f>+F38+M38+'MPI poz sek 2-IIP other sec. 2'!C38+'MPI poz sek 2-IIP other sec. 2'!N38</f>
        <v>55522</v>
      </c>
      <c r="D38" s="26">
        <f>+I38+R38+'MPI poz sek 2-IIP other sec. 2'!H38+'MPI poz sek 2-IIP other sec. 2'!O38</f>
        <v>202426</v>
      </c>
      <c r="E38" s="26">
        <f t="shared" si="11"/>
        <v>-106991</v>
      </c>
      <c r="F38" s="26">
        <f t="shared" si="12"/>
        <v>32544</v>
      </c>
      <c r="G38" s="26">
        <v>16124</v>
      </c>
      <c r="H38" s="26">
        <v>16420</v>
      </c>
      <c r="I38" s="26">
        <f t="shared" si="13"/>
        <v>139535</v>
      </c>
      <c r="J38" s="26">
        <v>98515</v>
      </c>
      <c r="K38" s="26">
        <v>41020</v>
      </c>
      <c r="L38" s="26">
        <f t="shared" si="14"/>
        <v>-7561</v>
      </c>
      <c r="M38" s="26">
        <f t="shared" si="15"/>
        <v>10460</v>
      </c>
      <c r="N38" s="26">
        <v>8071</v>
      </c>
      <c r="O38" s="26">
        <f t="shared" si="16"/>
        <v>2389</v>
      </c>
      <c r="P38" s="26">
        <v>2380</v>
      </c>
      <c r="Q38" s="26">
        <v>9</v>
      </c>
      <c r="R38" s="26">
        <f t="shared" si="17"/>
        <v>18021</v>
      </c>
      <c r="S38" s="26">
        <v>17131</v>
      </c>
      <c r="T38" s="26">
        <f t="shared" si="18"/>
        <v>890</v>
      </c>
      <c r="U38" s="26">
        <v>888</v>
      </c>
      <c r="V38" s="26">
        <v>2</v>
      </c>
      <c r="W38" s="17"/>
      <c r="X38" s="17"/>
      <c r="Y38" s="17"/>
      <c r="Z38" s="17"/>
    </row>
    <row r="39" spans="1:26" s="18" customFormat="1" ht="21.75" customHeight="1" x14ac:dyDescent="0.2">
      <c r="A39" s="24" t="s">
        <v>87</v>
      </c>
      <c r="B39" s="16">
        <f t="shared" si="10"/>
        <v>-152832</v>
      </c>
      <c r="C39" s="16">
        <f>+F39+M39+'MPI poz sek 2-IIP other sec. 2'!C39+'MPI poz sek 2-IIP other sec. 2'!N39</f>
        <v>58903</v>
      </c>
      <c r="D39" s="16">
        <f>+I39+R39+'MPI poz sek 2-IIP other sec. 2'!H39+'MPI poz sek 2-IIP other sec. 2'!O39</f>
        <v>211735</v>
      </c>
      <c r="E39" s="16">
        <f t="shared" si="11"/>
        <v>-108591</v>
      </c>
      <c r="F39" s="16">
        <f t="shared" si="12"/>
        <v>35323</v>
      </c>
      <c r="G39" s="16">
        <v>17450</v>
      </c>
      <c r="H39" s="16">
        <v>17873</v>
      </c>
      <c r="I39" s="16">
        <f t="shared" si="13"/>
        <v>143914</v>
      </c>
      <c r="J39" s="16">
        <v>100945</v>
      </c>
      <c r="K39" s="16">
        <v>42969</v>
      </c>
      <c r="L39" s="16">
        <f t="shared" si="14"/>
        <v>-8121</v>
      </c>
      <c r="M39" s="16">
        <f t="shared" si="15"/>
        <v>10780</v>
      </c>
      <c r="N39" s="16">
        <v>8269</v>
      </c>
      <c r="O39" s="16">
        <f t="shared" si="16"/>
        <v>2511</v>
      </c>
      <c r="P39" s="16">
        <v>2501</v>
      </c>
      <c r="Q39" s="16">
        <v>10</v>
      </c>
      <c r="R39" s="16">
        <f t="shared" si="17"/>
        <v>18901</v>
      </c>
      <c r="S39" s="16">
        <v>18072</v>
      </c>
      <c r="T39" s="16">
        <f t="shared" si="18"/>
        <v>829</v>
      </c>
      <c r="U39" s="16">
        <v>783</v>
      </c>
      <c r="V39" s="16">
        <v>46</v>
      </c>
      <c r="W39" s="17"/>
      <c r="X39" s="17"/>
      <c r="Y39" s="17"/>
      <c r="Z39" s="17"/>
    </row>
    <row r="40" spans="1:26" s="18" customFormat="1" ht="21.75" customHeight="1" x14ac:dyDescent="0.2">
      <c r="A40" s="25" t="s">
        <v>88</v>
      </c>
      <c r="B40" s="19">
        <f t="shared" ref="B40:B46" si="19">+C40-D40</f>
        <v>-152267</v>
      </c>
      <c r="C40" s="19">
        <f>+F40+M40+'MPI poz sek 2-IIP other sec. 2'!C40+'MPI poz sek 2-IIP other sec. 2'!N40</f>
        <v>61351</v>
      </c>
      <c r="D40" s="19">
        <f>+I40+R40+'MPI poz sek 2-IIP other sec. 2'!H40+'MPI poz sek 2-IIP other sec. 2'!O40</f>
        <v>213618</v>
      </c>
      <c r="E40" s="19">
        <f t="shared" ref="E40:E46" si="20">+F40-I40</f>
        <v>-108912</v>
      </c>
      <c r="F40" s="19">
        <f t="shared" ref="F40:F46" si="21">+G40+H40</f>
        <v>37505</v>
      </c>
      <c r="G40" s="19">
        <v>18342</v>
      </c>
      <c r="H40" s="19">
        <v>19163</v>
      </c>
      <c r="I40" s="19">
        <f t="shared" ref="I40:I46" si="22">+J40+K40</f>
        <v>146417</v>
      </c>
      <c r="J40" s="19">
        <v>101614</v>
      </c>
      <c r="K40" s="19">
        <v>44803</v>
      </c>
      <c r="L40" s="19">
        <f t="shared" ref="L40:L46" si="23">+M40-R40</f>
        <v>-10034</v>
      </c>
      <c r="M40" s="19">
        <f t="shared" ref="M40:M46" si="24">+N40+O40</f>
        <v>10603</v>
      </c>
      <c r="N40" s="19">
        <v>7975</v>
      </c>
      <c r="O40" s="19">
        <f t="shared" ref="O40:O46" si="25">+P40+Q40</f>
        <v>2628</v>
      </c>
      <c r="P40" s="19">
        <v>2611</v>
      </c>
      <c r="Q40" s="19">
        <v>17</v>
      </c>
      <c r="R40" s="19">
        <f t="shared" ref="R40:R46" si="26">+S40+T40</f>
        <v>20637</v>
      </c>
      <c r="S40" s="19">
        <v>19678</v>
      </c>
      <c r="T40" s="19">
        <f t="shared" ref="T40:T46" si="27">+U40+V40</f>
        <v>959</v>
      </c>
      <c r="U40" s="19">
        <v>957</v>
      </c>
      <c r="V40" s="19">
        <v>2</v>
      </c>
      <c r="W40" s="17"/>
      <c r="X40" s="17"/>
      <c r="Y40" s="17"/>
      <c r="Z40" s="17"/>
    </row>
    <row r="41" spans="1:26" s="18" customFormat="1" ht="21.75" customHeight="1" x14ac:dyDescent="0.2">
      <c r="A41" s="24" t="s">
        <v>89</v>
      </c>
      <c r="B41" s="16">
        <f t="shared" si="19"/>
        <v>-137959</v>
      </c>
      <c r="C41" s="16">
        <f>+F41+M41+'MPI poz sek 2-IIP other sec. 2'!C41+'MPI poz sek 2-IIP other sec. 2'!N41</f>
        <v>59309</v>
      </c>
      <c r="D41" s="16">
        <f>+I41+R41+'MPI poz sek 2-IIP other sec. 2'!H41+'MPI poz sek 2-IIP other sec. 2'!O41</f>
        <v>197268</v>
      </c>
      <c r="E41" s="16">
        <f t="shared" si="20"/>
        <v>-97033</v>
      </c>
      <c r="F41" s="16">
        <f t="shared" si="21"/>
        <v>37731</v>
      </c>
      <c r="G41" s="16">
        <v>18869</v>
      </c>
      <c r="H41" s="16">
        <v>18862</v>
      </c>
      <c r="I41" s="16">
        <f t="shared" si="22"/>
        <v>134764</v>
      </c>
      <c r="J41" s="16">
        <v>90169</v>
      </c>
      <c r="K41" s="16">
        <v>44595</v>
      </c>
      <c r="L41" s="16">
        <f t="shared" si="23"/>
        <v>-8468</v>
      </c>
      <c r="M41" s="16">
        <f t="shared" si="24"/>
        <v>8062</v>
      </c>
      <c r="N41" s="16">
        <v>5511</v>
      </c>
      <c r="O41" s="16">
        <f t="shared" si="25"/>
        <v>2551</v>
      </c>
      <c r="P41" s="16">
        <v>2542</v>
      </c>
      <c r="Q41" s="16">
        <v>9</v>
      </c>
      <c r="R41" s="16">
        <f t="shared" si="26"/>
        <v>16530</v>
      </c>
      <c r="S41" s="16">
        <v>15675</v>
      </c>
      <c r="T41" s="16">
        <f t="shared" si="27"/>
        <v>855</v>
      </c>
      <c r="U41" s="16">
        <v>853</v>
      </c>
      <c r="V41" s="16">
        <v>2</v>
      </c>
      <c r="W41" s="17"/>
      <c r="X41" s="17"/>
      <c r="Y41" s="17"/>
      <c r="Z41" s="17"/>
    </row>
    <row r="42" spans="1:26" s="18" customFormat="1" ht="21.75" customHeight="1" x14ac:dyDescent="0.2">
      <c r="A42" s="25" t="s">
        <v>90</v>
      </c>
      <c r="B42" s="26">
        <f t="shared" si="19"/>
        <v>-141416</v>
      </c>
      <c r="C42" s="26">
        <f>+F42+M42+'MPI poz sek 2-IIP other sec. 2'!C42+'MPI poz sek 2-IIP other sec. 2'!N42</f>
        <v>60721</v>
      </c>
      <c r="D42" s="26">
        <f>+I42+R42+'MPI poz sek 2-IIP other sec. 2'!H42+'MPI poz sek 2-IIP other sec. 2'!O42</f>
        <v>202137</v>
      </c>
      <c r="E42" s="26">
        <f t="shared" si="20"/>
        <v>-97725</v>
      </c>
      <c r="F42" s="26">
        <f t="shared" si="21"/>
        <v>40289</v>
      </c>
      <c r="G42" s="26">
        <v>21069</v>
      </c>
      <c r="H42" s="26">
        <v>19220</v>
      </c>
      <c r="I42" s="26">
        <f t="shared" si="22"/>
        <v>138014</v>
      </c>
      <c r="J42" s="26">
        <v>89807</v>
      </c>
      <c r="K42" s="26">
        <v>48207</v>
      </c>
      <c r="L42" s="26">
        <f t="shared" si="23"/>
        <v>-8652</v>
      </c>
      <c r="M42" s="26">
        <f t="shared" si="24"/>
        <v>7666</v>
      </c>
      <c r="N42" s="26">
        <v>5469</v>
      </c>
      <c r="O42" s="26">
        <f t="shared" si="25"/>
        <v>2197</v>
      </c>
      <c r="P42" s="26">
        <v>2111</v>
      </c>
      <c r="Q42" s="26">
        <v>86</v>
      </c>
      <c r="R42" s="26">
        <f t="shared" si="26"/>
        <v>16318</v>
      </c>
      <c r="S42" s="26">
        <v>15403</v>
      </c>
      <c r="T42" s="26">
        <f t="shared" si="27"/>
        <v>915</v>
      </c>
      <c r="U42" s="26">
        <v>914</v>
      </c>
      <c r="V42" s="26">
        <v>1</v>
      </c>
      <c r="W42" s="17"/>
      <c r="X42" s="17"/>
      <c r="Y42" s="17"/>
      <c r="Z42" s="17"/>
    </row>
    <row r="43" spans="1:26" s="18" customFormat="1" ht="21.75" customHeight="1" x14ac:dyDescent="0.2">
      <c r="A43" s="24" t="s">
        <v>91</v>
      </c>
      <c r="B43" s="16">
        <f t="shared" si="19"/>
        <v>-149262</v>
      </c>
      <c r="C43" s="16">
        <f>+F43+M43+'MPI poz sek 2-IIP other sec. 2'!C43+'MPI poz sek 2-IIP other sec. 2'!N43</f>
        <v>64155</v>
      </c>
      <c r="D43" s="16">
        <f>+I43+R43+'MPI poz sek 2-IIP other sec. 2'!H43+'MPI poz sek 2-IIP other sec. 2'!O43</f>
        <v>213417</v>
      </c>
      <c r="E43" s="16">
        <f t="shared" si="20"/>
        <v>-103920</v>
      </c>
      <c r="F43" s="16">
        <f t="shared" si="21"/>
        <v>41747</v>
      </c>
      <c r="G43" s="16">
        <v>22057</v>
      </c>
      <c r="H43" s="16">
        <v>19690</v>
      </c>
      <c r="I43" s="16">
        <f t="shared" si="22"/>
        <v>145667</v>
      </c>
      <c r="J43" s="16">
        <v>95137</v>
      </c>
      <c r="K43" s="16">
        <v>50530</v>
      </c>
      <c r="L43" s="16">
        <f t="shared" si="23"/>
        <v>-10602</v>
      </c>
      <c r="M43" s="16">
        <f t="shared" si="24"/>
        <v>8663</v>
      </c>
      <c r="N43" s="16">
        <v>6332</v>
      </c>
      <c r="O43" s="16">
        <f t="shared" si="25"/>
        <v>2331</v>
      </c>
      <c r="P43" s="16">
        <v>2262</v>
      </c>
      <c r="Q43" s="16">
        <v>69</v>
      </c>
      <c r="R43" s="16">
        <f t="shared" si="26"/>
        <v>19265</v>
      </c>
      <c r="S43" s="16">
        <v>18355</v>
      </c>
      <c r="T43" s="16">
        <f t="shared" si="27"/>
        <v>910</v>
      </c>
      <c r="U43" s="16">
        <v>898</v>
      </c>
      <c r="V43" s="16">
        <v>12</v>
      </c>
      <c r="W43" s="17"/>
      <c r="X43" s="17"/>
      <c r="Y43" s="17"/>
      <c r="Z43" s="17"/>
    </row>
    <row r="44" spans="1:26" s="18" customFormat="1" ht="21.75" customHeight="1" x14ac:dyDescent="0.2">
      <c r="A44" s="25" t="s">
        <v>92</v>
      </c>
      <c r="B44" s="19">
        <f t="shared" si="19"/>
        <v>-147673</v>
      </c>
      <c r="C44" s="19">
        <f>+F44+M44+'MPI poz sek 2-IIP other sec. 2'!C44+'MPI poz sek 2-IIP other sec. 2'!N44</f>
        <v>63346</v>
      </c>
      <c r="D44" s="19">
        <f>+I44+R44+'MPI poz sek 2-IIP other sec. 2'!H44+'MPI poz sek 2-IIP other sec. 2'!O44</f>
        <v>211019</v>
      </c>
      <c r="E44" s="19">
        <f t="shared" si="20"/>
        <v>-102403</v>
      </c>
      <c r="F44" s="19">
        <f t="shared" si="21"/>
        <v>41168</v>
      </c>
      <c r="G44" s="19">
        <v>21614</v>
      </c>
      <c r="H44" s="19">
        <v>19554</v>
      </c>
      <c r="I44" s="19">
        <f t="shared" si="22"/>
        <v>143571</v>
      </c>
      <c r="J44" s="19">
        <v>92479</v>
      </c>
      <c r="K44" s="19">
        <v>51092</v>
      </c>
      <c r="L44" s="19">
        <f t="shared" si="23"/>
        <v>-11211</v>
      </c>
      <c r="M44" s="19">
        <f t="shared" si="24"/>
        <v>8241</v>
      </c>
      <c r="N44" s="19">
        <v>5990</v>
      </c>
      <c r="O44" s="19">
        <f t="shared" si="25"/>
        <v>2251</v>
      </c>
      <c r="P44" s="19">
        <v>2139</v>
      </c>
      <c r="Q44" s="19">
        <v>112</v>
      </c>
      <c r="R44" s="19">
        <f t="shared" si="26"/>
        <v>19452</v>
      </c>
      <c r="S44" s="19">
        <v>18465</v>
      </c>
      <c r="T44" s="19">
        <f t="shared" si="27"/>
        <v>987</v>
      </c>
      <c r="U44" s="19">
        <v>975</v>
      </c>
      <c r="V44" s="19">
        <v>12</v>
      </c>
      <c r="W44" s="17"/>
      <c r="X44" s="17"/>
      <c r="Y44" s="17"/>
      <c r="Z44" s="17"/>
    </row>
    <row r="45" spans="1:26" s="18" customFormat="1" ht="21.75" customHeight="1" x14ac:dyDescent="0.2">
      <c r="A45" s="24" t="s">
        <v>93</v>
      </c>
      <c r="B45" s="16">
        <f t="shared" si="19"/>
        <v>-152238</v>
      </c>
      <c r="C45" s="16">
        <f>+F45+M45+'MPI poz sek 2-IIP other sec. 2'!C45+'MPI poz sek 2-IIP other sec. 2'!N45</f>
        <v>65936</v>
      </c>
      <c r="D45" s="16">
        <f>+I45+R45+'MPI poz sek 2-IIP other sec. 2'!H45+'MPI poz sek 2-IIP other sec. 2'!O45</f>
        <v>218174</v>
      </c>
      <c r="E45" s="16">
        <f t="shared" si="20"/>
        <v>-106206</v>
      </c>
      <c r="F45" s="16">
        <f t="shared" si="21"/>
        <v>42706</v>
      </c>
      <c r="G45" s="16">
        <v>22895</v>
      </c>
      <c r="H45" s="16">
        <v>19811</v>
      </c>
      <c r="I45" s="16">
        <f t="shared" si="22"/>
        <v>148912</v>
      </c>
      <c r="J45" s="16">
        <v>97584</v>
      </c>
      <c r="K45" s="16">
        <v>51328</v>
      </c>
      <c r="L45" s="16">
        <f t="shared" si="23"/>
        <v>-11850</v>
      </c>
      <c r="M45" s="16">
        <f t="shared" si="24"/>
        <v>9076</v>
      </c>
      <c r="N45" s="16">
        <v>6707</v>
      </c>
      <c r="O45" s="16">
        <f t="shared" si="25"/>
        <v>2369</v>
      </c>
      <c r="P45" s="16">
        <v>2255</v>
      </c>
      <c r="Q45" s="16">
        <v>114</v>
      </c>
      <c r="R45" s="16">
        <f t="shared" si="26"/>
        <v>20926</v>
      </c>
      <c r="S45" s="16">
        <v>19911</v>
      </c>
      <c r="T45" s="16">
        <f t="shared" si="27"/>
        <v>1015</v>
      </c>
      <c r="U45" s="16">
        <v>1000</v>
      </c>
      <c r="V45" s="16">
        <v>15</v>
      </c>
      <c r="W45" s="17"/>
      <c r="X45" s="17"/>
      <c r="Y45" s="17"/>
      <c r="Z45" s="17"/>
    </row>
    <row r="46" spans="1:26" s="18" customFormat="1" ht="21.75" customHeight="1" x14ac:dyDescent="0.2">
      <c r="A46" s="25" t="s">
        <v>94</v>
      </c>
      <c r="B46" s="26">
        <f t="shared" si="19"/>
        <v>-156845</v>
      </c>
      <c r="C46" s="26">
        <f>+F46+M46+'MPI poz sek 2-IIP other sec. 2'!C46+'MPI poz sek 2-IIP other sec. 2'!N46</f>
        <v>66604</v>
      </c>
      <c r="D46" s="26">
        <f>+I46+R46+'MPI poz sek 2-IIP other sec. 2'!H46+'MPI poz sek 2-IIP other sec. 2'!O46</f>
        <v>223449</v>
      </c>
      <c r="E46" s="26">
        <f t="shared" si="20"/>
        <v>-110110</v>
      </c>
      <c r="F46" s="26">
        <f t="shared" si="21"/>
        <v>42865</v>
      </c>
      <c r="G46" s="26">
        <v>22635</v>
      </c>
      <c r="H46" s="26">
        <v>20230</v>
      </c>
      <c r="I46" s="26">
        <f t="shared" si="22"/>
        <v>152975</v>
      </c>
      <c r="J46" s="26">
        <v>100563</v>
      </c>
      <c r="K46" s="26">
        <v>52412</v>
      </c>
      <c r="L46" s="26">
        <f t="shared" si="23"/>
        <v>-13215</v>
      </c>
      <c r="M46" s="26">
        <f t="shared" si="24"/>
        <v>9682</v>
      </c>
      <c r="N46" s="26">
        <v>6972</v>
      </c>
      <c r="O46" s="26">
        <f t="shared" si="25"/>
        <v>2710</v>
      </c>
      <c r="P46" s="26">
        <v>2506</v>
      </c>
      <c r="Q46" s="26">
        <v>204</v>
      </c>
      <c r="R46" s="26">
        <f t="shared" si="26"/>
        <v>22897</v>
      </c>
      <c r="S46" s="26">
        <v>22090</v>
      </c>
      <c r="T46" s="26">
        <f t="shared" si="27"/>
        <v>807</v>
      </c>
      <c r="U46" s="26">
        <v>795</v>
      </c>
      <c r="V46" s="26">
        <v>12</v>
      </c>
      <c r="W46" s="17"/>
      <c r="X46" s="17"/>
      <c r="Y46" s="17"/>
      <c r="Z46" s="17"/>
    </row>
    <row r="47" spans="1:26" s="18" customFormat="1" ht="21.75" customHeight="1" x14ac:dyDescent="0.2">
      <c r="A47" s="24" t="s">
        <v>95</v>
      </c>
      <c r="B47" s="16">
        <f t="shared" ref="B47:B54" si="28">+C47-D47</f>
        <v>-151926</v>
      </c>
      <c r="C47" s="16">
        <f>+F47+M47+'MPI poz sek 2-IIP other sec. 2'!C47+'MPI poz sek 2-IIP other sec. 2'!N47</f>
        <v>67641</v>
      </c>
      <c r="D47" s="16">
        <f>+I47+R47+'MPI poz sek 2-IIP other sec. 2'!H47+'MPI poz sek 2-IIP other sec. 2'!O47</f>
        <v>219567</v>
      </c>
      <c r="E47" s="16">
        <f t="shared" ref="E47:E54" si="29">+F47-I47</f>
        <v>-110180</v>
      </c>
      <c r="F47" s="16">
        <f t="shared" ref="F47:F54" si="30">+G47+H47</f>
        <v>41865</v>
      </c>
      <c r="G47" s="16">
        <v>22511</v>
      </c>
      <c r="H47" s="16">
        <v>19354</v>
      </c>
      <c r="I47" s="16">
        <f t="shared" ref="I47:I54" si="31">+J47+K47</f>
        <v>152045</v>
      </c>
      <c r="J47" s="16">
        <v>98976</v>
      </c>
      <c r="K47" s="16">
        <v>53069</v>
      </c>
      <c r="L47" s="16">
        <f t="shared" ref="L47:L54" si="32">+M47-R47</f>
        <v>-9955</v>
      </c>
      <c r="M47" s="16">
        <f t="shared" ref="M47:M54" si="33">+N47+O47</f>
        <v>11153</v>
      </c>
      <c r="N47" s="16">
        <v>8183</v>
      </c>
      <c r="O47" s="16">
        <f t="shared" ref="O47:O54" si="34">+P47+Q47</f>
        <v>2970</v>
      </c>
      <c r="P47" s="16">
        <v>2873</v>
      </c>
      <c r="Q47" s="16">
        <v>97</v>
      </c>
      <c r="R47" s="16">
        <f t="shared" ref="R47:R54" si="35">+S47+T47</f>
        <v>21108</v>
      </c>
      <c r="S47" s="16">
        <v>20275</v>
      </c>
      <c r="T47" s="16">
        <f t="shared" ref="T47:T54" si="36">+U47+V47</f>
        <v>833</v>
      </c>
      <c r="U47" s="16">
        <v>829</v>
      </c>
      <c r="V47" s="16">
        <v>4</v>
      </c>
      <c r="W47" s="17"/>
      <c r="X47" s="17"/>
      <c r="Y47" s="17"/>
      <c r="Z47" s="17"/>
    </row>
    <row r="48" spans="1:26" s="18" customFormat="1" ht="21.75" customHeight="1" x14ac:dyDescent="0.2">
      <c r="A48" s="25" t="s">
        <v>96</v>
      </c>
      <c r="B48" s="19">
        <f t="shared" si="28"/>
        <v>-147554</v>
      </c>
      <c r="C48" s="19">
        <f>+F48+M48+'MPI poz sek 2-IIP other sec. 2'!C48+'MPI poz sek 2-IIP other sec. 2'!N48</f>
        <v>63904</v>
      </c>
      <c r="D48" s="19">
        <f>+I48+R48+'MPI poz sek 2-IIP other sec. 2'!H48+'MPI poz sek 2-IIP other sec. 2'!O48</f>
        <v>211458</v>
      </c>
      <c r="E48" s="19">
        <f t="shared" si="29"/>
        <v>-107328</v>
      </c>
      <c r="F48" s="19">
        <f t="shared" si="30"/>
        <v>38250</v>
      </c>
      <c r="G48" s="19">
        <v>21940</v>
      </c>
      <c r="H48" s="19">
        <v>16310</v>
      </c>
      <c r="I48" s="19">
        <f t="shared" si="31"/>
        <v>145578</v>
      </c>
      <c r="J48" s="19">
        <v>91842</v>
      </c>
      <c r="K48" s="19">
        <v>53736</v>
      </c>
      <c r="L48" s="19">
        <f t="shared" si="32"/>
        <v>-9242</v>
      </c>
      <c r="M48" s="19">
        <f t="shared" si="33"/>
        <v>10887</v>
      </c>
      <c r="N48" s="19">
        <v>8009</v>
      </c>
      <c r="O48" s="19">
        <f t="shared" si="34"/>
        <v>2878</v>
      </c>
      <c r="P48" s="19">
        <v>2787</v>
      </c>
      <c r="Q48" s="19">
        <v>91</v>
      </c>
      <c r="R48" s="19">
        <f t="shared" si="35"/>
        <v>20129</v>
      </c>
      <c r="S48" s="19">
        <v>19241</v>
      </c>
      <c r="T48" s="19">
        <f t="shared" si="36"/>
        <v>888</v>
      </c>
      <c r="U48" s="19">
        <v>884</v>
      </c>
      <c r="V48" s="19">
        <v>4</v>
      </c>
      <c r="W48" s="17"/>
      <c r="X48" s="17"/>
      <c r="Y48" s="17"/>
      <c r="Z48" s="17"/>
    </row>
    <row r="49" spans="1:26" s="18" customFormat="1" ht="21.75" customHeight="1" x14ac:dyDescent="0.2">
      <c r="A49" s="24" t="s">
        <v>97</v>
      </c>
      <c r="B49" s="16">
        <f t="shared" si="28"/>
        <v>-152679</v>
      </c>
      <c r="C49" s="16">
        <f>+F49+M49+'MPI poz sek 2-IIP other sec. 2'!C49+'MPI poz sek 2-IIP other sec. 2'!N49</f>
        <v>67157</v>
      </c>
      <c r="D49" s="16">
        <f>+I49+R49+'MPI poz sek 2-IIP other sec. 2'!H49+'MPI poz sek 2-IIP other sec. 2'!O49</f>
        <v>219836</v>
      </c>
      <c r="E49" s="16">
        <f t="shared" si="29"/>
        <v>-111968</v>
      </c>
      <c r="F49" s="16">
        <f t="shared" si="30"/>
        <v>40872</v>
      </c>
      <c r="G49" s="16">
        <v>23483</v>
      </c>
      <c r="H49" s="16">
        <v>17389</v>
      </c>
      <c r="I49" s="16">
        <f t="shared" si="31"/>
        <v>152840</v>
      </c>
      <c r="J49" s="16">
        <v>95637</v>
      </c>
      <c r="K49" s="16">
        <v>57203</v>
      </c>
      <c r="L49" s="16">
        <f t="shared" si="32"/>
        <v>-9781</v>
      </c>
      <c r="M49" s="16">
        <f t="shared" si="33"/>
        <v>11467</v>
      </c>
      <c r="N49" s="16">
        <v>8581</v>
      </c>
      <c r="O49" s="16">
        <f t="shared" si="34"/>
        <v>2886</v>
      </c>
      <c r="P49" s="16">
        <v>2800</v>
      </c>
      <c r="Q49" s="16">
        <v>86</v>
      </c>
      <c r="R49" s="16">
        <f t="shared" si="35"/>
        <v>21248</v>
      </c>
      <c r="S49" s="16">
        <v>20334</v>
      </c>
      <c r="T49" s="16">
        <f t="shared" si="36"/>
        <v>914</v>
      </c>
      <c r="U49" s="16">
        <v>912</v>
      </c>
      <c r="V49" s="16">
        <v>2</v>
      </c>
      <c r="W49" s="17"/>
      <c r="X49" s="17"/>
      <c r="Y49" s="17"/>
      <c r="Z49" s="17"/>
    </row>
    <row r="50" spans="1:26" s="18" customFormat="1" ht="21.75" customHeight="1" x14ac:dyDescent="0.2">
      <c r="A50" s="25" t="s">
        <v>98</v>
      </c>
      <c r="B50" s="26">
        <f t="shared" si="28"/>
        <v>-159935</v>
      </c>
      <c r="C50" s="26">
        <f>+F50+M50+'MPI poz sek 2-IIP other sec. 2'!C50+'MPI poz sek 2-IIP other sec. 2'!N50</f>
        <v>65675</v>
      </c>
      <c r="D50" s="26">
        <f>+I50+R50+'MPI poz sek 2-IIP other sec. 2'!H50+'MPI poz sek 2-IIP other sec. 2'!O50</f>
        <v>225610</v>
      </c>
      <c r="E50" s="26">
        <f t="shared" si="29"/>
        <v>-117122</v>
      </c>
      <c r="F50" s="26">
        <f t="shared" si="30"/>
        <v>39607</v>
      </c>
      <c r="G50" s="26">
        <v>22453</v>
      </c>
      <c r="H50" s="26">
        <v>17154</v>
      </c>
      <c r="I50" s="26">
        <f t="shared" si="31"/>
        <v>156729</v>
      </c>
      <c r="J50" s="26">
        <v>101887</v>
      </c>
      <c r="K50" s="26">
        <v>54842</v>
      </c>
      <c r="L50" s="26">
        <f t="shared" si="32"/>
        <v>-11966</v>
      </c>
      <c r="M50" s="26">
        <f t="shared" si="33"/>
        <v>11099</v>
      </c>
      <c r="N50" s="26">
        <v>8166</v>
      </c>
      <c r="O50" s="26">
        <f t="shared" si="34"/>
        <v>2933</v>
      </c>
      <c r="P50" s="26">
        <v>2844</v>
      </c>
      <c r="Q50" s="26">
        <v>89</v>
      </c>
      <c r="R50" s="26">
        <f t="shared" si="35"/>
        <v>23065</v>
      </c>
      <c r="S50" s="26">
        <v>22235</v>
      </c>
      <c r="T50" s="26">
        <f t="shared" si="36"/>
        <v>830</v>
      </c>
      <c r="U50" s="26">
        <v>828</v>
      </c>
      <c r="V50" s="26">
        <v>2</v>
      </c>
      <c r="W50" s="17"/>
      <c r="X50" s="17"/>
      <c r="Y50" s="17"/>
      <c r="Z50" s="17"/>
    </row>
    <row r="51" spans="1:26" s="18" customFormat="1" ht="21.75" customHeight="1" x14ac:dyDescent="0.2">
      <c r="A51" s="24" t="s">
        <v>105</v>
      </c>
      <c r="B51" s="16">
        <f t="shared" si="28"/>
        <v>-155865</v>
      </c>
      <c r="C51" s="16">
        <f>+F51+M51+'MPI poz sek 2-IIP other sec. 2'!C51+'MPI poz sek 2-IIP other sec. 2'!N51</f>
        <v>68447</v>
      </c>
      <c r="D51" s="16">
        <f>+I51+R51+'MPI poz sek 2-IIP other sec. 2'!H51+'MPI poz sek 2-IIP other sec. 2'!O51</f>
        <v>224312</v>
      </c>
      <c r="E51" s="16">
        <f t="shared" si="29"/>
        <v>-117321</v>
      </c>
      <c r="F51" s="16">
        <f t="shared" si="30"/>
        <v>39531</v>
      </c>
      <c r="G51" s="16">
        <v>22422</v>
      </c>
      <c r="H51" s="16">
        <v>17109</v>
      </c>
      <c r="I51" s="16">
        <f t="shared" si="31"/>
        <v>156852</v>
      </c>
      <c r="J51" s="16">
        <v>102556</v>
      </c>
      <c r="K51" s="16">
        <v>54296</v>
      </c>
      <c r="L51" s="16">
        <f t="shared" si="32"/>
        <v>-10918</v>
      </c>
      <c r="M51" s="16">
        <f t="shared" si="33"/>
        <v>12289</v>
      </c>
      <c r="N51" s="16">
        <v>9122</v>
      </c>
      <c r="O51" s="16">
        <f t="shared" si="34"/>
        <v>3167</v>
      </c>
      <c r="P51" s="16">
        <v>3089</v>
      </c>
      <c r="Q51" s="16">
        <v>78</v>
      </c>
      <c r="R51" s="16">
        <f t="shared" si="35"/>
        <v>23207</v>
      </c>
      <c r="S51" s="16">
        <v>22350</v>
      </c>
      <c r="T51" s="16">
        <f t="shared" si="36"/>
        <v>857</v>
      </c>
      <c r="U51" s="16">
        <v>856</v>
      </c>
      <c r="V51" s="16">
        <v>1</v>
      </c>
      <c r="W51" s="17"/>
      <c r="X51" s="17"/>
      <c r="Y51" s="17"/>
      <c r="Z51" s="17"/>
    </row>
    <row r="52" spans="1:26" s="18" customFormat="1" ht="21.75" customHeight="1" x14ac:dyDescent="0.2">
      <c r="A52" s="25" t="s">
        <v>106</v>
      </c>
      <c r="B52" s="19">
        <f t="shared" si="28"/>
        <v>0</v>
      </c>
      <c r="C52" s="19">
        <f>+F52+M52+'MPI poz sek 2-IIP other sec. 2'!C52+'MPI poz sek 2-IIP other sec. 2'!N52</f>
        <v>0</v>
      </c>
      <c r="D52" s="19">
        <f>+I52+R52+'MPI poz sek 2-IIP other sec. 2'!H52+'MPI poz sek 2-IIP other sec. 2'!O52</f>
        <v>0</v>
      </c>
      <c r="E52" s="19">
        <f t="shared" si="29"/>
        <v>0</v>
      </c>
      <c r="F52" s="19">
        <f t="shared" si="30"/>
        <v>0</v>
      </c>
      <c r="G52" s="19">
        <v>0</v>
      </c>
      <c r="H52" s="19">
        <v>0</v>
      </c>
      <c r="I52" s="19">
        <f t="shared" si="31"/>
        <v>0</v>
      </c>
      <c r="J52" s="19">
        <v>0</v>
      </c>
      <c r="K52" s="19">
        <v>0</v>
      </c>
      <c r="L52" s="19">
        <f t="shared" si="32"/>
        <v>0</v>
      </c>
      <c r="M52" s="19">
        <f t="shared" si="33"/>
        <v>0</v>
      </c>
      <c r="N52" s="19">
        <v>0</v>
      </c>
      <c r="O52" s="19">
        <f t="shared" si="34"/>
        <v>0</v>
      </c>
      <c r="P52" s="19">
        <v>0</v>
      </c>
      <c r="Q52" s="19">
        <v>0</v>
      </c>
      <c r="R52" s="19">
        <f t="shared" si="35"/>
        <v>0</v>
      </c>
      <c r="S52" s="19">
        <v>0</v>
      </c>
      <c r="T52" s="19">
        <f t="shared" si="36"/>
        <v>0</v>
      </c>
      <c r="U52" s="19">
        <v>0</v>
      </c>
      <c r="V52" s="19">
        <v>0</v>
      </c>
      <c r="W52" s="17"/>
      <c r="X52" s="17"/>
      <c r="Y52" s="17"/>
      <c r="Z52" s="17"/>
    </row>
    <row r="53" spans="1:26" s="18" customFormat="1" ht="21.75" customHeight="1" x14ac:dyDescent="0.2">
      <c r="A53" s="24" t="s">
        <v>107</v>
      </c>
      <c r="B53" s="16">
        <f t="shared" si="28"/>
        <v>0</v>
      </c>
      <c r="C53" s="16">
        <f>+F53+M53+'MPI poz sek 2-IIP other sec. 2'!C53+'MPI poz sek 2-IIP other sec. 2'!N53</f>
        <v>0</v>
      </c>
      <c r="D53" s="16">
        <f>+I53+R53+'MPI poz sek 2-IIP other sec. 2'!H53+'MPI poz sek 2-IIP other sec. 2'!O53</f>
        <v>0</v>
      </c>
      <c r="E53" s="16">
        <f t="shared" si="29"/>
        <v>0</v>
      </c>
      <c r="F53" s="16">
        <f t="shared" si="30"/>
        <v>0</v>
      </c>
      <c r="G53" s="16">
        <v>0</v>
      </c>
      <c r="H53" s="16">
        <v>0</v>
      </c>
      <c r="I53" s="16">
        <f t="shared" si="31"/>
        <v>0</v>
      </c>
      <c r="J53" s="16">
        <v>0</v>
      </c>
      <c r="K53" s="16">
        <v>0</v>
      </c>
      <c r="L53" s="16">
        <f t="shared" si="32"/>
        <v>0</v>
      </c>
      <c r="M53" s="16">
        <f t="shared" si="33"/>
        <v>0</v>
      </c>
      <c r="N53" s="16">
        <v>0</v>
      </c>
      <c r="O53" s="16">
        <f t="shared" si="34"/>
        <v>0</v>
      </c>
      <c r="P53" s="16">
        <v>0</v>
      </c>
      <c r="Q53" s="16">
        <v>0</v>
      </c>
      <c r="R53" s="16">
        <f t="shared" si="35"/>
        <v>0</v>
      </c>
      <c r="S53" s="16">
        <v>0</v>
      </c>
      <c r="T53" s="16">
        <f t="shared" si="36"/>
        <v>0</v>
      </c>
      <c r="U53" s="16">
        <v>0</v>
      </c>
      <c r="V53" s="16">
        <v>0</v>
      </c>
      <c r="W53" s="17"/>
      <c r="X53" s="17"/>
      <c r="Y53" s="17"/>
      <c r="Z53" s="17"/>
    </row>
    <row r="54" spans="1:26" s="18" customFormat="1" ht="21.75" customHeight="1" x14ac:dyDescent="0.2">
      <c r="A54" s="25" t="s">
        <v>108</v>
      </c>
      <c r="B54" s="26">
        <f t="shared" si="28"/>
        <v>0</v>
      </c>
      <c r="C54" s="26">
        <f>+F54+M54+'MPI poz sek 2-IIP other sec. 2'!C54+'MPI poz sek 2-IIP other sec. 2'!N54</f>
        <v>0</v>
      </c>
      <c r="D54" s="26">
        <f>+I54+R54+'MPI poz sek 2-IIP other sec. 2'!H54+'MPI poz sek 2-IIP other sec. 2'!O54</f>
        <v>0</v>
      </c>
      <c r="E54" s="26">
        <f t="shared" si="29"/>
        <v>0</v>
      </c>
      <c r="F54" s="26">
        <f t="shared" si="30"/>
        <v>0</v>
      </c>
      <c r="G54" s="26">
        <v>0</v>
      </c>
      <c r="H54" s="26">
        <v>0</v>
      </c>
      <c r="I54" s="26">
        <f t="shared" si="31"/>
        <v>0</v>
      </c>
      <c r="J54" s="26">
        <v>0</v>
      </c>
      <c r="K54" s="26">
        <v>0</v>
      </c>
      <c r="L54" s="26">
        <f t="shared" si="32"/>
        <v>0</v>
      </c>
      <c r="M54" s="26">
        <f t="shared" si="33"/>
        <v>0</v>
      </c>
      <c r="N54" s="26">
        <v>0</v>
      </c>
      <c r="O54" s="26">
        <f t="shared" si="34"/>
        <v>0</v>
      </c>
      <c r="P54" s="26">
        <v>0</v>
      </c>
      <c r="Q54" s="26">
        <v>0</v>
      </c>
      <c r="R54" s="26">
        <f t="shared" si="35"/>
        <v>0</v>
      </c>
      <c r="S54" s="26">
        <v>0</v>
      </c>
      <c r="T54" s="26">
        <f t="shared" si="36"/>
        <v>0</v>
      </c>
      <c r="U54" s="26">
        <v>0</v>
      </c>
      <c r="V54" s="26">
        <v>0</v>
      </c>
      <c r="W54" s="17"/>
      <c r="X54" s="17"/>
      <c r="Y54" s="17"/>
      <c r="Z54" s="17"/>
    </row>
  </sheetData>
  <mergeCells count="20">
    <mergeCell ref="H8:H9"/>
    <mergeCell ref="I7:K7"/>
    <mergeCell ref="O8:Q8"/>
    <mergeCell ref="E7:E8"/>
    <mergeCell ref="E6:K6"/>
    <mergeCell ref="L7:L8"/>
    <mergeCell ref="G8:G9"/>
    <mergeCell ref="B5:V5"/>
    <mergeCell ref="R7:V7"/>
    <mergeCell ref="F7:H7"/>
    <mergeCell ref="M7:Q7"/>
    <mergeCell ref="N8:N9"/>
    <mergeCell ref="J8:J9"/>
    <mergeCell ref="K8:K9"/>
    <mergeCell ref="B6:B9"/>
    <mergeCell ref="C6:C9"/>
    <mergeCell ref="D6:D9"/>
    <mergeCell ref="L6:V6"/>
    <mergeCell ref="T8:V8"/>
    <mergeCell ref="S8:S9"/>
  </mergeCells>
  <phoneticPr fontId="1" type="noConversion"/>
  <pageMargins left="0.19685039370078741" right="0.23622047244094491" top="0.27559055118110237" bottom="0.19685039370078741" header="0.27559055118110237" footer="0.15748031496062992"/>
  <pageSetup paperSize="9" scale="4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22</vt:i4>
      </vt:variant>
    </vt:vector>
  </HeadingPairs>
  <TitlesOfParts>
    <vt:vector size="34" baseType="lpstr">
      <vt:lpstr>MPI ak pas - IIP ass liab</vt:lpstr>
      <vt:lpstr>MPI sektory-IIP by sectors</vt:lpstr>
      <vt:lpstr>IB za granicą - DI abroad</vt:lpstr>
      <vt:lpstr>IB w Polsce - DI in Poland</vt:lpstr>
      <vt:lpstr>MPI rząd 1-IIP government 1</vt:lpstr>
      <vt:lpstr>MPI rząd 2 -IIP government 2</vt:lpstr>
      <vt:lpstr>MPI MIF 1-IIP MFIs 1</vt:lpstr>
      <vt:lpstr>MPI MIF 2-IIP MFIs 2</vt:lpstr>
      <vt:lpstr>MPI poz sek 1-IIP other sec. 1</vt:lpstr>
      <vt:lpstr>MPI poz sek 2-IIP other sec. 2</vt:lpstr>
      <vt:lpstr>MPI NBP 1-IIP NBP 1</vt:lpstr>
      <vt:lpstr>MPI NBP 2-IIP NBP 2</vt:lpstr>
      <vt:lpstr>'IB w Polsce - DI in Poland'!Obszar_wydruku</vt:lpstr>
      <vt:lpstr>'IB za granicą - DI abroad'!Obszar_wydruku</vt:lpstr>
      <vt:lpstr>'MPI ak pas - IIP ass liab'!Obszar_wydruku</vt:lpstr>
      <vt:lpstr>'MPI MIF 1-IIP MFIs 1'!Obszar_wydruku</vt:lpstr>
      <vt:lpstr>'MPI MIF 2-IIP MFIs 2'!Obszar_wydruku</vt:lpstr>
      <vt:lpstr>'MPI NBP 1-IIP NBP 1'!Obszar_wydruku</vt:lpstr>
      <vt:lpstr>'MPI NBP 2-IIP NBP 2'!Obszar_wydruku</vt:lpstr>
      <vt:lpstr>'MPI poz sek 1-IIP other sec. 1'!Obszar_wydruku</vt:lpstr>
      <vt:lpstr>'MPI poz sek 2-IIP other sec. 2'!Obszar_wydruku</vt:lpstr>
      <vt:lpstr>'MPI rząd 1-IIP government 1'!Obszar_wydruku</vt:lpstr>
      <vt:lpstr>'MPI rząd 2 -IIP government 2'!Obszar_wydruku</vt:lpstr>
      <vt:lpstr>'MPI sektory-IIP by sectors'!Obszar_wydruku</vt:lpstr>
      <vt:lpstr>'IB za granicą - DI abroad'!Tytuły_wydruku</vt:lpstr>
      <vt:lpstr>'MPI ak pas - IIP ass liab'!Tytuły_wydruku</vt:lpstr>
      <vt:lpstr>'MPI MIF 1-IIP MFIs 1'!Tytuły_wydruku</vt:lpstr>
      <vt:lpstr>'MPI MIF 2-IIP MFIs 2'!Tytuły_wydruku</vt:lpstr>
      <vt:lpstr>'MPI NBP 1-IIP NBP 1'!Tytuły_wydruku</vt:lpstr>
      <vt:lpstr>'MPI NBP 2-IIP NBP 2'!Tytuły_wydruku</vt:lpstr>
      <vt:lpstr>'MPI poz sek 2-IIP other sec. 2'!Tytuły_wydruku</vt:lpstr>
      <vt:lpstr>'MPI rząd 1-IIP government 1'!Tytuły_wydruku</vt:lpstr>
      <vt:lpstr>'MPI rząd 2 -IIP government 2'!Tytuły_wydruku</vt:lpstr>
      <vt:lpstr>'MPI sektory-IIP by sectors'!Tytuły_wydruku</vt:lpstr>
    </vt:vector>
  </TitlesOfParts>
  <Company>Narodowy Bank Polski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NazwaDepartamentu</dc:creator>
  <cp:lastModifiedBy>Karpiuk, Krystyna</cp:lastModifiedBy>
  <cp:lastPrinted>2013-09-13T12:25:33Z</cp:lastPrinted>
  <dcterms:created xsi:type="dcterms:W3CDTF">2004-08-16T08:42:19Z</dcterms:created>
  <dcterms:modified xsi:type="dcterms:W3CDTF">2014-07-16T11:18:34Z</dcterms:modified>
</cp:coreProperties>
</file>