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1340" windowHeight="8535"/>
  </bookViews>
  <sheets>
    <sheet name="MPI ak pas - IIP ass liab" sheetId="43" r:id="rId1"/>
    <sheet name="MPI sektory-IIP by sectors" sheetId="44" r:id="rId2"/>
    <sheet name="IB za granicą - DI abroad " sheetId="45" r:id="rId3"/>
    <sheet name="IB w Polsce - DI in Polan" sheetId="46" r:id="rId4"/>
    <sheet name="MPI rząd 1-IIP government 1" sheetId="53" r:id="rId5"/>
    <sheet name="MPI rząd 2-IIP government 2" sheetId="57" r:id="rId6"/>
    <sheet name="MPI MIF 1-IIP MFIs 1" sheetId="54" r:id="rId7"/>
    <sheet name="MPI MIF 2-IIP MFIs 2" sheetId="58" r:id="rId8"/>
    <sheet name="MPI poz sek 1-IIP other sec. 1" sheetId="55" r:id="rId9"/>
    <sheet name="MPI poz sek 2-IIP other sec. 2" sheetId="59" r:id="rId10"/>
    <sheet name="MPI NBP 1-IIP NBP 1" sheetId="56" r:id="rId11"/>
    <sheet name="MPI NBP 2-IIP NBP 2" sheetId="60" r:id="rId12"/>
  </sheets>
  <externalReferences>
    <externalReference r:id="rId13"/>
  </externalReferences>
  <definedNames>
    <definedName name="_xlnm.Database">'[1]2000'!$H$8:$H$812</definedName>
    <definedName name="Database_MI">'[1]2000'!$H$8:$H$812</definedName>
    <definedName name="DATES">'[1]2000'!$H$1:$Q$1</definedName>
    <definedName name="NAMES">'[1]2000'!$A$15:$A$812</definedName>
    <definedName name="_xlnm.Print_Area" localSheetId="3">'IB w Polsce - DI in Polan'!$A$1:$P$53</definedName>
    <definedName name="_xlnm.Print_Area" localSheetId="2">'IB za granicą - DI abroad '!$A$1:$P$53</definedName>
    <definedName name="_xlnm.Print_Area" localSheetId="0">'MPI ak pas - IIP ass liab'!$A$1:$R$52</definedName>
    <definedName name="_xlnm.Print_Area" localSheetId="6">'MPI MIF 1-IIP MFIs 1'!$A$1:$V$54</definedName>
    <definedName name="_xlnm.Print_Area" localSheetId="7">'MPI MIF 2-IIP MFIs 2'!$A$1:$M$53</definedName>
    <definedName name="_xlnm.Print_Area" localSheetId="10">'MPI NBP 1-IIP NBP 1'!$A$1:$W$54</definedName>
    <definedName name="_xlnm.Print_Area" localSheetId="11">'MPI NBP 2-IIP NBP 2'!$A$1:$K$54</definedName>
    <definedName name="_xlnm.Print_Area" localSheetId="8">'MPI poz sek 1-IIP other sec. 1'!$A$1:$V$54</definedName>
    <definedName name="_xlnm.Print_Area" localSheetId="9">'MPI poz sek 2-IIP other sec. 2'!$A$1:$O$54</definedName>
    <definedName name="_xlnm.Print_Area" localSheetId="4">'MPI rząd 1-IIP government 1'!$A$1:$S$55</definedName>
    <definedName name="_xlnm.Print_Area" localSheetId="5">'MPI rząd 2-IIP government 2'!$A$1:$O$53</definedName>
    <definedName name="_xlnm.Print_Area" localSheetId="1">'MPI sektory-IIP by sectors'!$A$1:$Q$52</definedName>
    <definedName name="_xlnm.Print_Area">#REF!</definedName>
    <definedName name="OGÓŁEM__PASYWA">#REF!</definedName>
    <definedName name="PRINT_AREA_MI">#REF!</definedName>
    <definedName name="_xlnm.Print_Titles" localSheetId="3">'IB w Polsce - DI in Polan'!$3:$9</definedName>
    <definedName name="_xlnm.Print_Titles" localSheetId="2">'IB za granicą - DI abroad '!$3:$9</definedName>
    <definedName name="_xlnm.Print_Titles" localSheetId="0">'MPI ak pas - IIP ass liab'!$3:$8</definedName>
    <definedName name="_xlnm.Print_Titles" localSheetId="6">'MPI MIF 1-IIP MFIs 1'!$3:$10</definedName>
    <definedName name="_xlnm.Print_Titles" localSheetId="7">'MPI MIF 2-IIP MFIs 2'!$3:$9</definedName>
    <definedName name="_xlnm.Print_Titles" localSheetId="10">'MPI NBP 1-IIP NBP 1'!$3:$10</definedName>
    <definedName name="_xlnm.Print_Titles" localSheetId="11">'MPI NBP 2-IIP NBP 2'!$3:$10</definedName>
    <definedName name="_xlnm.Print_Titles" localSheetId="8">'MPI poz sek 1-IIP other sec. 1'!$3:$10</definedName>
    <definedName name="_xlnm.Print_Titles" localSheetId="9">'MPI poz sek 2-IIP other sec. 2'!$3:$10</definedName>
    <definedName name="_xlnm.Print_Titles" localSheetId="4">'MPI rząd 1-IIP government 1'!$3:$11</definedName>
    <definedName name="_xlnm.Print_Titles" localSheetId="5">'MPI rząd 2-IIP government 2'!$3:$9</definedName>
    <definedName name="_xlnm.Print_Titles" localSheetId="1">'MPI sektory-IIP by sectors'!$3:$8</definedName>
  </definedNames>
  <calcPr calcId="145621" calcOnSave="0"/>
</workbook>
</file>

<file path=xl/calcChain.xml><?xml version="1.0" encoding="utf-8"?>
<calcChain xmlns="http://schemas.openxmlformats.org/spreadsheetml/2006/main">
  <c r="I54" i="60" l="1"/>
  <c r="C54" i="60"/>
  <c r="B54" i="60" s="1"/>
  <c r="I52" i="60"/>
  <c r="C52" i="60"/>
  <c r="B52" i="60" s="1"/>
  <c r="P51" i="56"/>
  <c r="H51" i="56"/>
  <c r="F51" i="56" s="1"/>
  <c r="P52" i="56"/>
  <c r="H52" i="56"/>
  <c r="T53" i="56"/>
  <c r="L53" i="56"/>
  <c r="K53" i="56" s="1"/>
  <c r="T54" i="56"/>
  <c r="M54" i="59"/>
  <c r="M52" i="59"/>
  <c r="I51" i="55"/>
  <c r="I52" i="55"/>
  <c r="I53" i="55"/>
  <c r="T51" i="55"/>
  <c r="R51" i="55" s="1"/>
  <c r="O51" i="55"/>
  <c r="I54" i="55"/>
  <c r="F54" i="55"/>
  <c r="T52" i="55"/>
  <c r="R52" i="55" s="1"/>
  <c r="O52" i="55"/>
  <c r="O53" i="55"/>
  <c r="T54" i="55"/>
  <c r="R54" i="55" s="1"/>
  <c r="O54" i="55"/>
  <c r="K53" i="58"/>
  <c r="G53" i="58"/>
  <c r="C53" i="58"/>
  <c r="G52" i="58"/>
  <c r="K51" i="58"/>
  <c r="C51" i="58"/>
  <c r="G50" i="58"/>
  <c r="F51" i="54"/>
  <c r="F52" i="54"/>
  <c r="I53" i="54"/>
  <c r="F53" i="54"/>
  <c r="O51" i="54"/>
  <c r="I54" i="54"/>
  <c r="T53" i="54"/>
  <c r="R53" i="54" s="1"/>
  <c r="T54" i="54"/>
  <c r="R54" i="54" s="1"/>
  <c r="O54" i="54"/>
  <c r="M53" i="57"/>
  <c r="M52" i="57"/>
  <c r="C52" i="57"/>
  <c r="H51" i="57"/>
  <c r="M50" i="57"/>
  <c r="H50" i="57"/>
  <c r="F52" i="53"/>
  <c r="F54" i="53"/>
  <c r="O52" i="53"/>
  <c r="N52" i="53" s="1"/>
  <c r="K53" i="53"/>
  <c r="K54" i="53"/>
  <c r="I54" i="53" s="1"/>
  <c r="O55" i="53"/>
  <c r="N55" i="53" s="1"/>
  <c r="N50" i="46"/>
  <c r="K50" i="46"/>
  <c r="G50" i="46"/>
  <c r="N51" i="46"/>
  <c r="K51" i="46"/>
  <c r="G51" i="46"/>
  <c r="N52" i="46"/>
  <c r="G52" i="46"/>
  <c r="N53" i="46"/>
  <c r="G53" i="46"/>
  <c r="N51" i="45"/>
  <c r="K51" i="45"/>
  <c r="G51" i="45"/>
  <c r="D51" i="45"/>
  <c r="K50" i="45"/>
  <c r="G50" i="45"/>
  <c r="G52" i="45"/>
  <c r="D50" i="45"/>
  <c r="H50" i="44"/>
  <c r="N49" i="44"/>
  <c r="H49" i="44"/>
  <c r="H52" i="44"/>
  <c r="K51" i="44"/>
  <c r="D51" i="44"/>
  <c r="D52" i="44"/>
  <c r="E50" i="44"/>
  <c r="E49" i="44"/>
  <c r="K52" i="43"/>
  <c r="H52" i="43"/>
  <c r="E52" i="43"/>
  <c r="Q51" i="43"/>
  <c r="N50" i="43"/>
  <c r="H50" i="43"/>
  <c r="D50" i="43"/>
  <c r="N49" i="43"/>
  <c r="D49" i="43"/>
  <c r="E49" i="43"/>
  <c r="C53" i="60"/>
  <c r="B53" i="60" s="1"/>
  <c r="C51" i="60"/>
  <c r="B51" i="60" s="1"/>
  <c r="L54" i="56"/>
  <c r="K54" i="56" s="1"/>
  <c r="P53" i="56"/>
  <c r="H53" i="56"/>
  <c r="F53" i="56" s="1"/>
  <c r="T52" i="56"/>
  <c r="L52" i="56"/>
  <c r="K52" i="56" s="1"/>
  <c r="T51" i="56"/>
  <c r="L51" i="56"/>
  <c r="K51" i="56" s="1"/>
  <c r="M53" i="59"/>
  <c r="C53" i="59"/>
  <c r="M51" i="59"/>
  <c r="C51" i="59"/>
  <c r="T53" i="55"/>
  <c r="R53" i="55" s="1"/>
  <c r="F53" i="55"/>
  <c r="F52" i="55"/>
  <c r="F51" i="55"/>
  <c r="K52" i="58"/>
  <c r="C52" i="58"/>
  <c r="G51" i="58"/>
  <c r="K50" i="58"/>
  <c r="C50" i="58"/>
  <c r="F54" i="54"/>
  <c r="O53" i="54"/>
  <c r="M53" i="54" s="1"/>
  <c r="T52" i="54"/>
  <c r="R52" i="54" s="1"/>
  <c r="O52" i="54"/>
  <c r="I52" i="54"/>
  <c r="T51" i="54"/>
  <c r="R51" i="54" s="1"/>
  <c r="I51" i="54"/>
  <c r="H53" i="57"/>
  <c r="H52" i="57"/>
  <c r="M51" i="57"/>
  <c r="C51" i="57"/>
  <c r="C50" i="57"/>
  <c r="Q55" i="53"/>
  <c r="K55" i="53"/>
  <c r="I55" i="53" s="1"/>
  <c r="F55" i="53"/>
  <c r="O54" i="53"/>
  <c r="N54" i="53" s="1"/>
  <c r="D54" i="53" s="1"/>
  <c r="Q53" i="53"/>
  <c r="O53" i="53"/>
  <c r="N53" i="53" s="1"/>
  <c r="F53" i="53"/>
  <c r="Q52" i="53"/>
  <c r="K52" i="53"/>
  <c r="K53" i="46"/>
  <c r="D53" i="46"/>
  <c r="K52" i="46"/>
  <c r="D52" i="46"/>
  <c r="D51" i="46"/>
  <c r="D50" i="46"/>
  <c r="G53" i="45"/>
  <c r="N50" i="45"/>
  <c r="N51" i="44"/>
  <c r="H51" i="44"/>
  <c r="E51" i="44"/>
  <c r="C51" i="44"/>
  <c r="N50" i="44"/>
  <c r="D50" i="44"/>
  <c r="K49" i="44"/>
  <c r="D49" i="44"/>
  <c r="Q52" i="43"/>
  <c r="N52" i="43"/>
  <c r="D52" i="43"/>
  <c r="K51" i="43"/>
  <c r="D51" i="43"/>
  <c r="C51" i="43"/>
  <c r="B51" i="43" s="1"/>
  <c r="Q50" i="43"/>
  <c r="K50" i="43"/>
  <c r="Q49" i="43"/>
  <c r="H49" i="43"/>
  <c r="C49" i="43"/>
  <c r="C49" i="44" l="1"/>
  <c r="D52" i="56"/>
  <c r="H54" i="53"/>
  <c r="Q54" i="53"/>
  <c r="I53" i="53"/>
  <c r="I52" i="53"/>
  <c r="H52" i="53" s="1"/>
  <c r="B52" i="57"/>
  <c r="M52" i="54"/>
  <c r="M53" i="55"/>
  <c r="M51" i="55"/>
  <c r="H51" i="59"/>
  <c r="C52" i="59"/>
  <c r="H52" i="59"/>
  <c r="H53" i="59"/>
  <c r="C54" i="59"/>
  <c r="H54" i="59"/>
  <c r="N52" i="45"/>
  <c r="N53" i="45"/>
  <c r="C52" i="46"/>
  <c r="B51" i="57"/>
  <c r="B52" i="58"/>
  <c r="D54" i="56"/>
  <c r="E51" i="43"/>
  <c r="E52" i="44"/>
  <c r="K52" i="44"/>
  <c r="D52" i="45"/>
  <c r="C52" i="45" s="1"/>
  <c r="K52" i="45"/>
  <c r="J52" i="45" s="1"/>
  <c r="D53" i="45"/>
  <c r="K53" i="45"/>
  <c r="J53" i="45" s="1"/>
  <c r="H54" i="56"/>
  <c r="P54" i="56"/>
  <c r="O54" i="56" s="1"/>
  <c r="I51" i="60"/>
  <c r="J52" i="46"/>
  <c r="L53" i="54"/>
  <c r="C53" i="57"/>
  <c r="B53" i="57" s="1"/>
  <c r="M51" i="54"/>
  <c r="L51" i="54" s="1"/>
  <c r="M52" i="55"/>
  <c r="L52" i="55" s="1"/>
  <c r="E50" i="43"/>
  <c r="K49" i="43"/>
  <c r="H51" i="43"/>
  <c r="N51" i="43"/>
  <c r="N52" i="44"/>
  <c r="I53" i="60"/>
  <c r="O52" i="56"/>
  <c r="E54" i="55"/>
  <c r="E54" i="54"/>
  <c r="D53" i="54"/>
  <c r="B50" i="57"/>
  <c r="D52" i="53"/>
  <c r="C50" i="46"/>
  <c r="J50" i="46"/>
  <c r="J51" i="46"/>
  <c r="J53" i="46"/>
  <c r="J50" i="45"/>
  <c r="J51" i="45"/>
  <c r="C50" i="45"/>
  <c r="K50" i="44"/>
  <c r="E51" i="56"/>
  <c r="C51" i="56"/>
  <c r="E53" i="56"/>
  <c r="C53" i="56"/>
  <c r="D51" i="56"/>
  <c r="O51" i="56"/>
  <c r="F52" i="56"/>
  <c r="D53" i="56"/>
  <c r="O53" i="56"/>
  <c r="F54" i="56"/>
  <c r="B51" i="59"/>
  <c r="B52" i="59"/>
  <c r="B53" i="59"/>
  <c r="B54" i="59"/>
  <c r="D51" i="55"/>
  <c r="D52" i="55"/>
  <c r="D53" i="55"/>
  <c r="D54" i="55"/>
  <c r="E51" i="55"/>
  <c r="C51" i="55"/>
  <c r="E53" i="55"/>
  <c r="C53" i="55"/>
  <c r="M54" i="55"/>
  <c r="L54" i="55" s="1"/>
  <c r="L51" i="55"/>
  <c r="E52" i="55"/>
  <c r="L53" i="55"/>
  <c r="C52" i="55"/>
  <c r="C54" i="55"/>
  <c r="B50" i="58"/>
  <c r="B51" i="58"/>
  <c r="B53" i="58"/>
  <c r="D51" i="54"/>
  <c r="D52" i="54"/>
  <c r="D54" i="54"/>
  <c r="E52" i="54"/>
  <c r="C52" i="54"/>
  <c r="E53" i="54"/>
  <c r="C53" i="54"/>
  <c r="M54" i="54"/>
  <c r="E51" i="54"/>
  <c r="L52" i="54"/>
  <c r="C51" i="54"/>
  <c r="D53" i="53"/>
  <c r="D55" i="53"/>
  <c r="E52" i="53"/>
  <c r="C52" i="53"/>
  <c r="B52" i="53" s="1"/>
  <c r="H53" i="53"/>
  <c r="E54" i="53"/>
  <c r="C54" i="53"/>
  <c r="B54" i="53" s="1"/>
  <c r="H55" i="53"/>
  <c r="E53" i="53"/>
  <c r="C53" i="53"/>
  <c r="E55" i="53"/>
  <c r="C55" i="53"/>
  <c r="B55" i="53" s="1"/>
  <c r="C51" i="46"/>
  <c r="B51" i="46" s="1"/>
  <c r="C53" i="46"/>
  <c r="B53" i="46" s="1"/>
  <c r="C51" i="45"/>
  <c r="C53" i="45"/>
  <c r="B53" i="45" s="1"/>
  <c r="B49" i="44"/>
  <c r="B51" i="44"/>
  <c r="C50" i="44"/>
  <c r="B50" i="44" s="1"/>
  <c r="C52" i="44"/>
  <c r="B52" i="44" s="1"/>
  <c r="B49" i="43"/>
  <c r="C50" i="43"/>
  <c r="B50" i="43" s="1"/>
  <c r="C52" i="43"/>
  <c r="B52" i="43" s="1"/>
  <c r="B10" i="56"/>
  <c r="B10" i="55"/>
  <c r="B10" i="54"/>
  <c r="B11" i="53"/>
  <c r="B9" i="46"/>
  <c r="B9" i="45"/>
  <c r="C9" i="45" s="1"/>
  <c r="D9" i="45" s="1"/>
  <c r="E9" i="45" s="1"/>
  <c r="F9" i="45" s="1"/>
  <c r="G9" i="45" s="1"/>
  <c r="H9" i="45" s="1"/>
  <c r="I9" i="45" s="1"/>
  <c r="B8" i="44"/>
  <c r="B8" i="43"/>
  <c r="L48" i="56"/>
  <c r="K48" i="56" s="1"/>
  <c r="F51" i="53"/>
  <c r="E51" i="53" s="1"/>
  <c r="F50" i="53"/>
  <c r="E50" i="53" s="1"/>
  <c r="Q48" i="43"/>
  <c r="Q47" i="43"/>
  <c r="Q46" i="43"/>
  <c r="Q45" i="43"/>
  <c r="F47" i="53"/>
  <c r="E47" i="53" s="1"/>
  <c r="F46" i="53"/>
  <c r="E46" i="53" s="1"/>
  <c r="F45" i="53"/>
  <c r="E45" i="53" s="1"/>
  <c r="F44" i="53"/>
  <c r="E44" i="53" s="1"/>
  <c r="F43" i="53"/>
  <c r="E43" i="53" s="1"/>
  <c r="F42" i="53"/>
  <c r="E42" i="53" s="1"/>
  <c r="F32" i="53"/>
  <c r="E32" i="53" s="1"/>
  <c r="F33" i="53"/>
  <c r="E33" i="53" s="1"/>
  <c r="F35" i="53"/>
  <c r="E35" i="53" s="1"/>
  <c r="F36" i="53"/>
  <c r="E36" i="53" s="1"/>
  <c r="F37" i="53"/>
  <c r="E37" i="53" s="1"/>
  <c r="F37" i="54"/>
  <c r="N35" i="46"/>
  <c r="G35" i="46"/>
  <c r="N34" i="46"/>
  <c r="G34" i="46"/>
  <c r="N37" i="45"/>
  <c r="N35" i="45"/>
  <c r="I34" i="55"/>
  <c r="I34" i="54"/>
  <c r="I33" i="54"/>
  <c r="I32" i="54"/>
  <c r="K32" i="46"/>
  <c r="N30" i="46"/>
  <c r="C10" i="60"/>
  <c r="D10" i="60" s="1"/>
  <c r="E10" i="60" s="1"/>
  <c r="F10" i="60" s="1"/>
  <c r="G10" i="60" s="1"/>
  <c r="H10" i="60" s="1"/>
  <c r="I10" i="60" s="1"/>
  <c r="J10" i="60" s="1"/>
  <c r="K10" i="60" s="1"/>
  <c r="C10" i="59"/>
  <c r="D10" i="59"/>
  <c r="E10" i="59" s="1"/>
  <c r="F10" i="59" s="1"/>
  <c r="G10" i="59" s="1"/>
  <c r="H10" i="59" s="1"/>
  <c r="I10" i="59" s="1"/>
  <c r="J10" i="59" s="1"/>
  <c r="K10" i="59" s="1"/>
  <c r="L10" i="59" s="1"/>
  <c r="M10" i="59" s="1"/>
  <c r="N10" i="59" s="1"/>
  <c r="O10" i="59" s="1"/>
  <c r="F30" i="54"/>
  <c r="F28" i="54"/>
  <c r="C9" i="58"/>
  <c r="D9" i="58"/>
  <c r="E9" i="58" s="1"/>
  <c r="F9" i="58" s="1"/>
  <c r="G9" i="58" s="1"/>
  <c r="H9" i="58" s="1"/>
  <c r="I9" i="58" s="1"/>
  <c r="J9" i="58" s="1"/>
  <c r="K9" i="58" s="1"/>
  <c r="L9" i="58" s="1"/>
  <c r="M9" i="58" s="1"/>
  <c r="C9" i="57"/>
  <c r="D9" i="57" s="1"/>
  <c r="E9" i="57" s="1"/>
  <c r="F9" i="57" s="1"/>
  <c r="G9" i="57" s="1"/>
  <c r="H9" i="57" s="1"/>
  <c r="I9" i="57" s="1"/>
  <c r="J9" i="57" s="1"/>
  <c r="K9" i="57" s="1"/>
  <c r="L9" i="57" s="1"/>
  <c r="M9" i="57" s="1"/>
  <c r="N9" i="57" s="1"/>
  <c r="O9" i="57" s="1"/>
  <c r="K28" i="46"/>
  <c r="K24" i="46"/>
  <c r="D18" i="46"/>
  <c r="C10" i="56"/>
  <c r="D10" i="56"/>
  <c r="E10" i="56" s="1"/>
  <c r="F10" i="56" s="1"/>
  <c r="G10" i="56" s="1"/>
  <c r="H10" i="56" s="1"/>
  <c r="I10" i="56" s="1"/>
  <c r="J10" i="56" s="1"/>
  <c r="C10" i="55"/>
  <c r="D10" i="55"/>
  <c r="E10" i="55" s="1"/>
  <c r="F10" i="55" s="1"/>
  <c r="G10" i="55" s="1"/>
  <c r="H10" i="55" s="1"/>
  <c r="I10" i="55" s="1"/>
  <c r="J10" i="55" s="1"/>
  <c r="K10" i="55" s="1"/>
  <c r="L10" i="55" s="1"/>
  <c r="M10" i="55" s="1"/>
  <c r="N10" i="55" s="1"/>
  <c r="O10" i="55" s="1"/>
  <c r="P10" i="55" s="1"/>
  <c r="Q10" i="55" s="1"/>
  <c r="R10" i="55" s="1"/>
  <c r="S10" i="55" s="1"/>
  <c r="T10" i="55" s="1"/>
  <c r="U10" i="55" s="1"/>
  <c r="V10" i="55" s="1"/>
  <c r="C10" i="54"/>
  <c r="D10" i="54"/>
  <c r="E10" i="54" s="1"/>
  <c r="F10" i="54" s="1"/>
  <c r="G10" i="54" s="1"/>
  <c r="H10" i="54" s="1"/>
  <c r="I10" i="54" s="1"/>
  <c r="J10" i="54" s="1"/>
  <c r="K10" i="54" s="1"/>
  <c r="L10" i="54" s="1"/>
  <c r="M10" i="54" s="1"/>
  <c r="N10" i="54" s="1"/>
  <c r="O10" i="54" s="1"/>
  <c r="P10" i="54" s="1"/>
  <c r="Q10" i="54" s="1"/>
  <c r="R10" i="54" s="1"/>
  <c r="S10" i="54" s="1"/>
  <c r="T10" i="54" s="1"/>
  <c r="U10" i="54" s="1"/>
  <c r="V10" i="54" s="1"/>
  <c r="C11" i="53"/>
  <c r="D11" i="53"/>
  <c r="E11" i="53" s="1"/>
  <c r="F11" i="53" s="1"/>
  <c r="G11" i="53" s="1"/>
  <c r="H11" i="53" s="1"/>
  <c r="I11" i="53" s="1"/>
  <c r="J11" i="53" s="1"/>
  <c r="K11" i="53" s="1"/>
  <c r="L11" i="53" s="1"/>
  <c r="M11" i="53" s="1"/>
  <c r="N11" i="53" s="1"/>
  <c r="O11" i="53" s="1"/>
  <c r="P11" i="53" s="1"/>
  <c r="Q11" i="53" s="1"/>
  <c r="R11" i="53" s="1"/>
  <c r="S11" i="53" s="1"/>
  <c r="C9" i="46"/>
  <c r="D9" i="46" s="1"/>
  <c r="E9" i="46" s="1"/>
  <c r="F9" i="46" s="1"/>
  <c r="G9" i="46" s="1"/>
  <c r="H9" i="46" s="1"/>
  <c r="I9" i="46" s="1"/>
  <c r="J9" i="46" s="1"/>
  <c r="K9" i="46" s="1"/>
  <c r="L9" i="46" s="1"/>
  <c r="M9" i="46" s="1"/>
  <c r="N9" i="46" s="1"/>
  <c r="O9" i="46" s="1"/>
  <c r="P9" i="46" s="1"/>
  <c r="C8" i="44"/>
  <c r="D8" i="44" s="1"/>
  <c r="E8" i="44" s="1"/>
  <c r="F8" i="44" s="1"/>
  <c r="G8" i="44" s="1"/>
  <c r="H8" i="44" s="1"/>
  <c r="I8" i="44" s="1"/>
  <c r="J8" i="44" s="1"/>
  <c r="K8" i="44" s="1"/>
  <c r="L8" i="44" s="1"/>
  <c r="M8" i="44" s="1"/>
  <c r="N8" i="44" s="1"/>
  <c r="O8" i="44" s="1"/>
  <c r="P8" i="44" s="1"/>
  <c r="C8" i="43"/>
  <c r="D8" i="43" s="1"/>
  <c r="E8" i="43" s="1"/>
  <c r="F8" i="43" s="1"/>
  <c r="G8" i="43" s="1"/>
  <c r="H8" i="43" s="1"/>
  <c r="I8" i="43" s="1"/>
  <c r="J8" i="43" s="1"/>
  <c r="K8" i="43" s="1"/>
  <c r="L8" i="43" s="1"/>
  <c r="M8" i="43" s="1"/>
  <c r="N8" i="43" s="1"/>
  <c r="O8" i="43" s="1"/>
  <c r="P8" i="43" s="1"/>
  <c r="Q8" i="43" s="1"/>
  <c r="R8" i="43" s="1"/>
  <c r="F27" i="53"/>
  <c r="E27" i="53" s="1"/>
  <c r="F19" i="53"/>
  <c r="F23" i="53"/>
  <c r="F20" i="53"/>
  <c r="E20" i="53" s="1"/>
  <c r="F12" i="53"/>
  <c r="E12" i="53" s="1"/>
  <c r="F24" i="53"/>
  <c r="E24" i="53" s="1"/>
  <c r="F16" i="53"/>
  <c r="E16" i="53" s="1"/>
  <c r="F15" i="53"/>
  <c r="E15" i="53" s="1"/>
  <c r="F17" i="53"/>
  <c r="E17" i="53" s="1"/>
  <c r="F22" i="53"/>
  <c r="E22" i="53" s="1"/>
  <c r="F21" i="53"/>
  <c r="F18" i="53"/>
  <c r="E18" i="53" s="1"/>
  <c r="F25" i="53"/>
  <c r="E25" i="53" s="1"/>
  <c r="F14" i="53"/>
  <c r="F30" i="53"/>
  <c r="F13" i="53"/>
  <c r="E13" i="53" s="1"/>
  <c r="F39" i="53"/>
  <c r="F31" i="53"/>
  <c r="E31" i="53" s="1"/>
  <c r="F34" i="53"/>
  <c r="F38" i="53"/>
  <c r="E38" i="53" s="1"/>
  <c r="F26" i="53"/>
  <c r="E26" i="53" s="1"/>
  <c r="F29" i="53"/>
  <c r="E29" i="53" s="1"/>
  <c r="F41" i="53"/>
  <c r="F40" i="53"/>
  <c r="E40" i="53" s="1"/>
  <c r="Q43" i="43"/>
  <c r="Q41" i="43"/>
  <c r="O46" i="55"/>
  <c r="O45" i="55"/>
  <c r="O44" i="55"/>
  <c r="O43" i="55"/>
  <c r="O46" i="54"/>
  <c r="O45" i="54"/>
  <c r="O44" i="54"/>
  <c r="O43" i="54"/>
  <c r="K47" i="53"/>
  <c r="K45" i="53"/>
  <c r="K44" i="53"/>
  <c r="H46" i="56"/>
  <c r="H44" i="56"/>
  <c r="G33" i="58"/>
  <c r="T33" i="56"/>
  <c r="H15" i="57"/>
  <c r="T42" i="55"/>
  <c r="C42" i="60"/>
  <c r="B42" i="60" s="1"/>
  <c r="C40" i="60"/>
  <c r="B40" i="60" s="1"/>
  <c r="C36" i="60"/>
  <c r="B36" i="60" s="1"/>
  <c r="C31" i="60"/>
  <c r="B31" i="60" s="1"/>
  <c r="C25" i="60"/>
  <c r="B25" i="60" s="1"/>
  <c r="Q9" i="43"/>
  <c r="P40" i="56"/>
  <c r="P34" i="56"/>
  <c r="C39" i="57"/>
  <c r="C35" i="57"/>
  <c r="C12" i="57"/>
  <c r="C27" i="57"/>
  <c r="M16" i="59"/>
  <c r="K39" i="58"/>
  <c r="K35" i="58"/>
  <c r="K23" i="58"/>
  <c r="K19" i="58"/>
  <c r="K15" i="58"/>
  <c r="K11" i="58"/>
  <c r="M39" i="57"/>
  <c r="M35" i="57"/>
  <c r="M33" i="57"/>
  <c r="M31" i="57"/>
  <c r="N15" i="43"/>
  <c r="Q38" i="43"/>
  <c r="Q40" i="43"/>
  <c r="E20" i="43"/>
  <c r="Q10" i="43"/>
  <c r="Q12" i="43"/>
  <c r="Q14" i="43"/>
  <c r="Q16" i="43"/>
  <c r="Q18" i="43"/>
  <c r="Q20" i="43"/>
  <c r="Q22" i="43"/>
  <c r="Q24" i="43"/>
  <c r="Q26" i="43"/>
  <c r="Q28" i="43"/>
  <c r="Q30" i="43"/>
  <c r="Q32" i="43"/>
  <c r="Q34" i="43"/>
  <c r="Q36" i="43"/>
  <c r="Q11" i="43"/>
  <c r="Q15" i="43"/>
  <c r="Q19" i="43"/>
  <c r="Q23" i="43"/>
  <c r="Q27" i="43"/>
  <c r="Q31" i="43"/>
  <c r="Q35" i="43"/>
  <c r="Q39" i="43"/>
  <c r="Q13" i="43"/>
  <c r="Q21" i="43"/>
  <c r="Q29" i="43"/>
  <c r="Q37" i="43"/>
  <c r="E42" i="43"/>
  <c r="C23" i="57"/>
  <c r="H41" i="43"/>
  <c r="H24" i="56"/>
  <c r="E29" i="44"/>
  <c r="L35" i="56"/>
  <c r="K35" i="56" s="1"/>
  <c r="O43" i="53"/>
  <c r="N43" i="53" s="1"/>
  <c r="L11" i="56"/>
  <c r="K11" i="56" s="1"/>
  <c r="M42" i="57"/>
  <c r="M43" i="59"/>
  <c r="E21" i="44"/>
  <c r="H30" i="44"/>
  <c r="H31" i="56"/>
  <c r="P36" i="56"/>
  <c r="D21" i="44"/>
  <c r="Q24" i="53"/>
  <c r="Q28" i="53"/>
  <c r="T34" i="56"/>
  <c r="L45" i="56"/>
  <c r="K45" i="56" s="1"/>
  <c r="O46" i="53"/>
  <c r="N46" i="53" s="1"/>
  <c r="T44" i="55"/>
  <c r="T44" i="56"/>
  <c r="N39" i="43"/>
  <c r="N41" i="43"/>
  <c r="Q17" i="43"/>
  <c r="Q42" i="43"/>
  <c r="Q44" i="43"/>
  <c r="E27" i="44"/>
  <c r="Q33" i="43"/>
  <c r="Q25" i="43"/>
  <c r="N35" i="44"/>
  <c r="K40" i="44"/>
  <c r="N34" i="44"/>
  <c r="H28" i="43"/>
  <c r="H11" i="43"/>
  <c r="E25" i="43"/>
  <c r="D11" i="43"/>
  <c r="H39" i="43"/>
  <c r="K34" i="43"/>
  <c r="H21" i="43"/>
  <c r="I29" i="60"/>
  <c r="I12" i="60"/>
  <c r="I27" i="60"/>
  <c r="I26" i="60"/>
  <c r="I25" i="60"/>
  <c r="I24" i="60"/>
  <c r="I23" i="60"/>
  <c r="I22" i="60"/>
  <c r="I21" i="60"/>
  <c r="I13" i="60"/>
  <c r="I15" i="60"/>
  <c r="I18" i="60"/>
  <c r="N42" i="46"/>
  <c r="J9" i="45"/>
  <c r="K9" i="45" s="1"/>
  <c r="L9" i="45" s="1"/>
  <c r="M9" i="45" s="1"/>
  <c r="N9" i="45" s="1"/>
  <c r="O9" i="45" s="1"/>
  <c r="P9" i="45" s="1"/>
  <c r="N49" i="45"/>
  <c r="N11" i="46"/>
  <c r="O10" i="56"/>
  <c r="K10" i="56"/>
  <c r="L10" i="56"/>
  <c r="M10" i="56" s="1"/>
  <c r="N10" i="56" s="1"/>
  <c r="P10" i="56"/>
  <c r="Q10" i="56"/>
  <c r="R10" i="56" s="1"/>
  <c r="S10" i="56" s="1"/>
  <c r="T10" i="56" s="1"/>
  <c r="U10" i="56" s="1"/>
  <c r="V10" i="56" s="1"/>
  <c r="W10" i="56" s="1"/>
  <c r="I34" i="60"/>
  <c r="T15" i="54"/>
  <c r="R15" i="54" s="1"/>
  <c r="H15" i="44"/>
  <c r="T18" i="55"/>
  <c r="D12" i="46"/>
  <c r="I28" i="60"/>
  <c r="H18" i="43"/>
  <c r="I19" i="60"/>
  <c r="B51" i="54" l="1"/>
  <c r="B53" i="54"/>
  <c r="H21" i="56"/>
  <c r="H25" i="43"/>
  <c r="H22" i="43"/>
  <c r="H37" i="43"/>
  <c r="P28" i="56"/>
  <c r="O24" i="53"/>
  <c r="N24" i="53" s="1"/>
  <c r="T15" i="55"/>
  <c r="T27" i="55"/>
  <c r="R27" i="55" s="1"/>
  <c r="B52" i="45"/>
  <c r="D20" i="46"/>
  <c r="B52" i="46"/>
  <c r="C20" i="60"/>
  <c r="B20" i="60" s="1"/>
  <c r="C24" i="60"/>
  <c r="B24" i="60" s="1"/>
  <c r="T40" i="56"/>
  <c r="B54" i="55"/>
  <c r="H33" i="43"/>
  <c r="K19" i="43"/>
  <c r="N38" i="43"/>
  <c r="P32" i="56"/>
  <c r="H16" i="56"/>
  <c r="H12" i="56"/>
  <c r="K14" i="53"/>
  <c r="K18" i="53"/>
  <c r="K22" i="53"/>
  <c r="K38" i="53"/>
  <c r="O13" i="55"/>
  <c r="O29" i="55"/>
  <c r="M20" i="57"/>
  <c r="K32" i="58"/>
  <c r="D38" i="46"/>
  <c r="D39" i="46"/>
  <c r="F40" i="54"/>
  <c r="N40" i="45"/>
  <c r="G40" i="46"/>
  <c r="K44" i="46"/>
  <c r="K45" i="46"/>
  <c r="F43" i="54"/>
  <c r="F44" i="54"/>
  <c r="F45" i="54"/>
  <c r="F46" i="54"/>
  <c r="F43" i="55"/>
  <c r="F46" i="55"/>
  <c r="I39" i="60"/>
  <c r="I41" i="60"/>
  <c r="I43" i="60"/>
  <c r="I45" i="60"/>
  <c r="H45" i="44"/>
  <c r="N46" i="45"/>
  <c r="N48" i="45"/>
  <c r="D49" i="46"/>
  <c r="K49" i="46"/>
  <c r="D46" i="46"/>
  <c r="D47" i="46"/>
  <c r="K47" i="46"/>
  <c r="D48" i="46"/>
  <c r="K48" i="46"/>
  <c r="Q51" i="53"/>
  <c r="M46" i="57"/>
  <c r="I47" i="54"/>
  <c r="I48" i="54"/>
  <c r="F49" i="55"/>
  <c r="F50" i="55"/>
  <c r="T47" i="55"/>
  <c r="R47" i="55" s="1"/>
  <c r="T49" i="55"/>
  <c r="M50" i="59"/>
  <c r="M48" i="59"/>
  <c r="H48" i="56"/>
  <c r="F48" i="56" s="1"/>
  <c r="L50" i="56"/>
  <c r="K50" i="56" s="1"/>
  <c r="N19" i="45"/>
  <c r="N15" i="45"/>
  <c r="N13" i="45"/>
  <c r="G12" i="45"/>
  <c r="B52" i="55"/>
  <c r="B50" i="45"/>
  <c r="H40" i="43"/>
  <c r="K9" i="43"/>
  <c r="D23" i="43"/>
  <c r="Q38" i="53"/>
  <c r="E31" i="43"/>
  <c r="O20" i="55"/>
  <c r="N28" i="43"/>
  <c r="N16" i="43"/>
  <c r="N20" i="43"/>
  <c r="N48" i="44"/>
  <c r="N47" i="46"/>
  <c r="J47" i="46" s="1"/>
  <c r="K51" i="53"/>
  <c r="M49" i="57"/>
  <c r="M47" i="57"/>
  <c r="F47" i="54"/>
  <c r="F48" i="54"/>
  <c r="F49" i="54"/>
  <c r="F50" i="54"/>
  <c r="T47" i="54"/>
  <c r="R47" i="54" s="1"/>
  <c r="T49" i="54"/>
  <c r="G43" i="45"/>
  <c r="K42" i="45"/>
  <c r="D40" i="45"/>
  <c r="K34" i="45"/>
  <c r="B50" i="46"/>
  <c r="B53" i="55"/>
  <c r="B51" i="55"/>
  <c r="B51" i="45"/>
  <c r="E54" i="56"/>
  <c r="C54" i="56"/>
  <c r="B53" i="56"/>
  <c r="B51" i="56"/>
  <c r="E52" i="56"/>
  <c r="C52" i="56"/>
  <c r="B52" i="54"/>
  <c r="L54" i="54"/>
  <c r="C54" i="54"/>
  <c r="B53" i="53"/>
  <c r="K35" i="43"/>
  <c r="K12" i="43"/>
  <c r="K37" i="43"/>
  <c r="K42" i="43"/>
  <c r="O40" i="53"/>
  <c r="N40" i="53" s="1"/>
  <c r="O32" i="53"/>
  <c r="N32" i="53" s="1"/>
  <c r="L18" i="56"/>
  <c r="K18" i="56" s="1"/>
  <c r="E32" i="43"/>
  <c r="E19" i="43"/>
  <c r="H11" i="56"/>
  <c r="K13" i="53"/>
  <c r="I13" i="53" s="1"/>
  <c r="K17" i="53"/>
  <c r="K21" i="53"/>
  <c r="I21" i="53" s="1"/>
  <c r="O28" i="55"/>
  <c r="M21" i="59"/>
  <c r="C28" i="60"/>
  <c r="B28" i="60" s="1"/>
  <c r="C30" i="60"/>
  <c r="B30" i="60" s="1"/>
  <c r="C32" i="60"/>
  <c r="B32" i="60" s="1"/>
  <c r="C34" i="60"/>
  <c r="B34" i="60" s="1"/>
  <c r="T19" i="54"/>
  <c r="G20" i="58"/>
  <c r="G25" i="58"/>
  <c r="N21" i="45"/>
  <c r="N23" i="45"/>
  <c r="N25" i="45"/>
  <c r="N27" i="45"/>
  <c r="N29" i="45"/>
  <c r="G10" i="46"/>
  <c r="G11" i="46"/>
  <c r="C41" i="44"/>
  <c r="N21" i="44"/>
  <c r="I22" i="53"/>
  <c r="I38" i="53"/>
  <c r="M13" i="55"/>
  <c r="M29" i="55"/>
  <c r="O26" i="55"/>
  <c r="M26" i="55" s="1"/>
  <c r="O34" i="56"/>
  <c r="C19" i="57"/>
  <c r="P38" i="56"/>
  <c r="C25" i="58"/>
  <c r="N24" i="45"/>
  <c r="I31" i="60"/>
  <c r="I38" i="60"/>
  <c r="D43" i="44"/>
  <c r="F31" i="56"/>
  <c r="H37" i="57"/>
  <c r="H29" i="59"/>
  <c r="G12" i="46"/>
  <c r="G13" i="46"/>
  <c r="G14" i="46"/>
  <c r="G15" i="46"/>
  <c r="G16" i="46"/>
  <c r="G17" i="46"/>
  <c r="G18" i="46"/>
  <c r="G19" i="46"/>
  <c r="G20" i="46"/>
  <c r="G21" i="46"/>
  <c r="G22" i="46"/>
  <c r="G23" i="46"/>
  <c r="G27" i="46"/>
  <c r="G28" i="46"/>
  <c r="G29" i="46"/>
  <c r="N10" i="46"/>
  <c r="N12" i="46"/>
  <c r="N14" i="46"/>
  <c r="N15" i="46"/>
  <c r="N16" i="46"/>
  <c r="N18" i="46"/>
  <c r="N19" i="46"/>
  <c r="N22" i="46"/>
  <c r="N23" i="46"/>
  <c r="N25" i="46"/>
  <c r="N27" i="46"/>
  <c r="N29" i="46"/>
  <c r="G37" i="46"/>
  <c r="I35" i="54"/>
  <c r="I38" i="54"/>
  <c r="F36" i="55"/>
  <c r="I40" i="55"/>
  <c r="E46" i="43"/>
  <c r="K46" i="43"/>
  <c r="N48" i="43"/>
  <c r="D42" i="43"/>
  <c r="F26" i="55"/>
  <c r="Q40" i="53"/>
  <c r="K31" i="43"/>
  <c r="L32" i="56"/>
  <c r="K32" i="56" s="1"/>
  <c r="D24" i="43"/>
  <c r="N10" i="43"/>
  <c r="M15" i="59"/>
  <c r="K20" i="43"/>
  <c r="H19" i="43"/>
  <c r="E15" i="44"/>
  <c r="T39" i="56"/>
  <c r="H29" i="56"/>
  <c r="H36" i="44"/>
  <c r="H20" i="44"/>
  <c r="O31" i="53"/>
  <c r="N31" i="53" s="1"/>
  <c r="O19" i="53"/>
  <c r="N19" i="53" s="1"/>
  <c r="O15" i="53"/>
  <c r="N15" i="53" s="1"/>
  <c r="L38" i="56"/>
  <c r="K38" i="56" s="1"/>
  <c r="D27" i="44"/>
  <c r="H43" i="43"/>
  <c r="N27" i="43"/>
  <c r="M12" i="59"/>
  <c r="F39" i="55"/>
  <c r="G36" i="46"/>
  <c r="N36" i="46"/>
  <c r="H46" i="44"/>
  <c r="O47" i="55"/>
  <c r="M47" i="55" s="1"/>
  <c r="L49" i="56"/>
  <c r="K49" i="56" s="1"/>
  <c r="Q36" i="53"/>
  <c r="N26" i="43"/>
  <c r="D35" i="44"/>
  <c r="L37" i="56"/>
  <c r="K37" i="56" s="1"/>
  <c r="L34" i="56"/>
  <c r="K34" i="56" s="1"/>
  <c r="C27" i="60"/>
  <c r="B27" i="60" s="1"/>
  <c r="M11" i="57"/>
  <c r="M15" i="57"/>
  <c r="M19" i="57"/>
  <c r="M23" i="57"/>
  <c r="M27" i="57"/>
  <c r="M38" i="57"/>
  <c r="M32" i="59"/>
  <c r="M36" i="59"/>
  <c r="C17" i="57"/>
  <c r="C38" i="60"/>
  <c r="B38" i="60" s="1"/>
  <c r="C21" i="60"/>
  <c r="B21" i="60" s="1"/>
  <c r="T13" i="54"/>
  <c r="T17" i="54"/>
  <c r="R17" i="54" s="1"/>
  <c r="T29" i="55"/>
  <c r="T28" i="54"/>
  <c r="R28" i="54" s="1"/>
  <c r="T28" i="55"/>
  <c r="R28" i="55" s="1"/>
  <c r="M17" i="57"/>
  <c r="K33" i="58"/>
  <c r="M18" i="59"/>
  <c r="C45" i="58"/>
  <c r="E44" i="43"/>
  <c r="G42" i="46"/>
  <c r="I44" i="55"/>
  <c r="I45" i="55"/>
  <c r="I44" i="60"/>
  <c r="H49" i="56"/>
  <c r="I48" i="60"/>
  <c r="D33" i="45"/>
  <c r="G30" i="45"/>
  <c r="G22" i="45"/>
  <c r="K14" i="45"/>
  <c r="D11" i="45"/>
  <c r="D10" i="45"/>
  <c r="H24" i="44"/>
  <c r="N37" i="44"/>
  <c r="T43" i="56"/>
  <c r="D42" i="44"/>
  <c r="D22" i="44"/>
  <c r="K35" i="53"/>
  <c r="I35" i="53" s="1"/>
  <c r="K43" i="53"/>
  <c r="I43" i="53" s="1"/>
  <c r="O14" i="55"/>
  <c r="O18" i="55"/>
  <c r="M18" i="55" s="1"/>
  <c r="O34" i="55"/>
  <c r="M34" i="55" s="1"/>
  <c r="M41" i="57"/>
  <c r="C11" i="58"/>
  <c r="I16" i="54"/>
  <c r="I23" i="55"/>
  <c r="F33" i="54"/>
  <c r="I32" i="55"/>
  <c r="N36" i="45"/>
  <c r="K34" i="46"/>
  <c r="K35" i="46"/>
  <c r="J35" i="46" s="1"/>
  <c r="K36" i="46"/>
  <c r="H46" i="43"/>
  <c r="H47" i="44"/>
  <c r="N49" i="46"/>
  <c r="N46" i="46"/>
  <c r="N48" i="46"/>
  <c r="J48" i="46" s="1"/>
  <c r="K49" i="53"/>
  <c r="I49" i="54"/>
  <c r="I50" i="55"/>
  <c r="E50" i="55" s="1"/>
  <c r="M47" i="59"/>
  <c r="I49" i="60"/>
  <c r="D45" i="45"/>
  <c r="D37" i="45"/>
  <c r="G34" i="45"/>
  <c r="M43" i="55"/>
  <c r="H14" i="43"/>
  <c r="K18" i="43"/>
  <c r="K25" i="43"/>
  <c r="K33" i="43"/>
  <c r="D26" i="43"/>
  <c r="E23" i="43"/>
  <c r="E9" i="43"/>
  <c r="H9" i="43"/>
  <c r="K28" i="43"/>
  <c r="K39" i="43"/>
  <c r="H21" i="44"/>
  <c r="N17" i="44"/>
  <c r="H34" i="44"/>
  <c r="C39" i="44"/>
  <c r="O47" i="53"/>
  <c r="N47" i="53" s="1"/>
  <c r="T45" i="55"/>
  <c r="R45" i="55" s="1"/>
  <c r="D28" i="44"/>
  <c r="E24" i="44"/>
  <c r="H23" i="44"/>
  <c r="K44" i="44"/>
  <c r="L25" i="56"/>
  <c r="K25" i="56" s="1"/>
  <c r="N32" i="44"/>
  <c r="K24" i="43"/>
  <c r="H40" i="57"/>
  <c r="E33" i="43"/>
  <c r="E34" i="43"/>
  <c r="H26" i="56"/>
  <c r="F26" i="56" s="1"/>
  <c r="K26" i="53"/>
  <c r="I26" i="53" s="1"/>
  <c r="K30" i="53"/>
  <c r="I30" i="53" s="1"/>
  <c r="K34" i="53"/>
  <c r="I34" i="53" s="1"/>
  <c r="O13" i="54"/>
  <c r="M13" i="54" s="1"/>
  <c r="O17" i="55"/>
  <c r="M17" i="55" s="1"/>
  <c r="N34" i="43"/>
  <c r="N22" i="45"/>
  <c r="N26" i="45"/>
  <c r="N28" i="45"/>
  <c r="D10" i="46"/>
  <c r="C10" i="46" s="1"/>
  <c r="D11" i="46"/>
  <c r="C11" i="46" s="1"/>
  <c r="D13" i="46"/>
  <c r="D14" i="46"/>
  <c r="D15" i="46"/>
  <c r="D16" i="46"/>
  <c r="C16" i="46" s="1"/>
  <c r="D25" i="46"/>
  <c r="D26" i="46"/>
  <c r="D29" i="46"/>
  <c r="C29" i="46" s="1"/>
  <c r="K13" i="46"/>
  <c r="K14" i="46"/>
  <c r="K15" i="46"/>
  <c r="K17" i="46"/>
  <c r="K19" i="46"/>
  <c r="J19" i="46" s="1"/>
  <c r="K20" i="46"/>
  <c r="K21" i="46"/>
  <c r="K22" i="46"/>
  <c r="K23" i="46"/>
  <c r="J23" i="46" s="1"/>
  <c r="K25" i="46"/>
  <c r="J25" i="46" s="1"/>
  <c r="K26" i="46"/>
  <c r="K27" i="46"/>
  <c r="K29" i="46"/>
  <c r="J29" i="46" s="1"/>
  <c r="I13" i="55"/>
  <c r="I20" i="55"/>
  <c r="I28" i="55"/>
  <c r="I33" i="55"/>
  <c r="N37" i="46"/>
  <c r="I41" i="55"/>
  <c r="D41" i="46"/>
  <c r="N43" i="45"/>
  <c r="N45" i="45"/>
  <c r="G44" i="46"/>
  <c r="G45" i="46"/>
  <c r="N45" i="46"/>
  <c r="J45" i="46" s="1"/>
  <c r="I43" i="54"/>
  <c r="I45" i="54"/>
  <c r="I46" i="54"/>
  <c r="E46" i="54" s="1"/>
  <c r="I43" i="55"/>
  <c r="E43" i="55" s="1"/>
  <c r="I40" i="60"/>
  <c r="I42" i="60"/>
  <c r="I46" i="60"/>
  <c r="E48" i="44"/>
  <c r="N47" i="44"/>
  <c r="K48" i="53"/>
  <c r="I48" i="53" s="1"/>
  <c r="O47" i="54"/>
  <c r="O49" i="55"/>
  <c r="M49" i="55" s="1"/>
  <c r="H47" i="56"/>
  <c r="F47" i="56" s="1"/>
  <c r="I50" i="60"/>
  <c r="C27" i="58"/>
  <c r="R18" i="55"/>
  <c r="Q42" i="53"/>
  <c r="H37" i="56"/>
  <c r="F37" i="56" s="1"/>
  <c r="D17" i="44"/>
  <c r="K31" i="53"/>
  <c r="I31" i="53" s="1"/>
  <c r="K39" i="53"/>
  <c r="I39" i="53" s="1"/>
  <c r="O14" i="54"/>
  <c r="O22" i="55"/>
  <c r="M22" i="55" s="1"/>
  <c r="O30" i="55"/>
  <c r="O42" i="55"/>
  <c r="K13" i="58"/>
  <c r="C23" i="58"/>
  <c r="C13" i="58"/>
  <c r="O30" i="53"/>
  <c r="N30" i="53" s="1"/>
  <c r="H30" i="53" s="1"/>
  <c r="O42" i="53"/>
  <c r="N42" i="53" s="1"/>
  <c r="T13" i="55"/>
  <c r="R13" i="55" s="1"/>
  <c r="Q18" i="53"/>
  <c r="I13" i="54"/>
  <c r="I19" i="54"/>
  <c r="I25" i="54"/>
  <c r="I27" i="55"/>
  <c r="D30" i="46"/>
  <c r="F32" i="54"/>
  <c r="E32" i="54" s="1"/>
  <c r="N34" i="45"/>
  <c r="J34" i="45" s="1"/>
  <c r="D34" i="46"/>
  <c r="C34" i="46" s="1"/>
  <c r="D35" i="46"/>
  <c r="C35" i="46" s="1"/>
  <c r="D36" i="46"/>
  <c r="C36" i="46" s="1"/>
  <c r="D37" i="46"/>
  <c r="I37" i="54"/>
  <c r="E37" i="54" s="1"/>
  <c r="N46" i="43"/>
  <c r="E47" i="44"/>
  <c r="N47" i="45"/>
  <c r="G49" i="46"/>
  <c r="G46" i="46"/>
  <c r="C46" i="46" s="1"/>
  <c r="G47" i="46"/>
  <c r="C47" i="46" s="1"/>
  <c r="G48" i="46"/>
  <c r="O51" i="53"/>
  <c r="N51" i="53" s="1"/>
  <c r="M48" i="57"/>
  <c r="I50" i="54"/>
  <c r="E50" i="54" s="1"/>
  <c r="T50" i="54"/>
  <c r="K49" i="58"/>
  <c r="I48" i="55"/>
  <c r="F49" i="56"/>
  <c r="E49" i="56" s="1"/>
  <c r="H50" i="56"/>
  <c r="F50" i="56" s="1"/>
  <c r="E50" i="56" s="1"/>
  <c r="D43" i="45"/>
  <c r="C43" i="45" s="1"/>
  <c r="K35" i="45"/>
  <c r="D35" i="45"/>
  <c r="G32" i="45"/>
  <c r="D31" i="45"/>
  <c r="D29" i="45"/>
  <c r="G28" i="45"/>
  <c r="D27" i="45"/>
  <c r="K25" i="45"/>
  <c r="J25" i="45" s="1"/>
  <c r="D23" i="45"/>
  <c r="K21" i="45"/>
  <c r="J21" i="45" s="1"/>
  <c r="D20" i="45"/>
  <c r="K19" i="45"/>
  <c r="D19" i="45"/>
  <c r="D18" i="45"/>
  <c r="D17" i="45"/>
  <c r="K15" i="45"/>
  <c r="D14" i="45"/>
  <c r="K13" i="45"/>
  <c r="J13" i="45" s="1"/>
  <c r="D13" i="45"/>
  <c r="K12" i="45"/>
  <c r="D12" i="45"/>
  <c r="C12" i="45" s="1"/>
  <c r="K11" i="45"/>
  <c r="K10" i="45"/>
  <c r="E13" i="43"/>
  <c r="E11" i="44"/>
  <c r="G35" i="58"/>
  <c r="P21" i="56"/>
  <c r="N40" i="43"/>
  <c r="O44" i="53"/>
  <c r="N44" i="53" s="1"/>
  <c r="K39" i="44"/>
  <c r="K23" i="44"/>
  <c r="O14" i="53"/>
  <c r="N14" i="53" s="1"/>
  <c r="L26" i="56"/>
  <c r="K26" i="56" s="1"/>
  <c r="H39" i="44"/>
  <c r="H35" i="56"/>
  <c r="F35" i="56" s="1"/>
  <c r="H17" i="56"/>
  <c r="F17" i="56" s="1"/>
  <c r="H18" i="56"/>
  <c r="F18" i="56" s="1"/>
  <c r="M45" i="59"/>
  <c r="M44" i="57"/>
  <c r="H40" i="56"/>
  <c r="F40" i="56" s="1"/>
  <c r="H30" i="56"/>
  <c r="F30" i="56" s="1"/>
  <c r="H22" i="56"/>
  <c r="F22" i="56" s="1"/>
  <c r="E24" i="43"/>
  <c r="H14" i="59"/>
  <c r="G10" i="58"/>
  <c r="H25" i="56"/>
  <c r="F25" i="56" s="1"/>
  <c r="E25" i="56" s="1"/>
  <c r="K29" i="53"/>
  <c r="I29" i="53" s="1"/>
  <c r="C29" i="53" s="1"/>
  <c r="M14" i="57"/>
  <c r="K14" i="58"/>
  <c r="K22" i="58"/>
  <c r="K25" i="58"/>
  <c r="K29" i="58"/>
  <c r="M34" i="59"/>
  <c r="C14" i="60"/>
  <c r="C18" i="60"/>
  <c r="B18" i="60" s="1"/>
  <c r="T38" i="54"/>
  <c r="R38" i="54" s="1"/>
  <c r="F13" i="55"/>
  <c r="F36" i="54"/>
  <c r="F38" i="54"/>
  <c r="C46" i="58"/>
  <c r="C47" i="58"/>
  <c r="C48" i="58"/>
  <c r="C49" i="58"/>
  <c r="C18" i="43"/>
  <c r="L43" i="56"/>
  <c r="K43" i="56" s="1"/>
  <c r="O27" i="53"/>
  <c r="N27" i="53" s="1"/>
  <c r="Q27" i="53"/>
  <c r="N26" i="44"/>
  <c r="R13" i="54"/>
  <c r="R29" i="55"/>
  <c r="L29" i="55" s="1"/>
  <c r="D39" i="44"/>
  <c r="E18" i="43"/>
  <c r="E42" i="44"/>
  <c r="C40" i="44"/>
  <c r="P29" i="56"/>
  <c r="P17" i="56"/>
  <c r="K43" i="44"/>
  <c r="E43" i="44"/>
  <c r="H43" i="44"/>
  <c r="E40" i="43"/>
  <c r="C13" i="59"/>
  <c r="C22" i="59"/>
  <c r="N37" i="43"/>
  <c r="H19" i="56"/>
  <c r="O39" i="54"/>
  <c r="M39" i="54" s="1"/>
  <c r="O11" i="55"/>
  <c r="O15" i="55"/>
  <c r="O19" i="55"/>
  <c r="M19" i="55" s="1"/>
  <c r="O23" i="55"/>
  <c r="M23" i="55" s="1"/>
  <c r="O27" i="55"/>
  <c r="M27" i="55" s="1"/>
  <c r="L27" i="55" s="1"/>
  <c r="O39" i="55"/>
  <c r="M39" i="55" s="1"/>
  <c r="C13" i="57"/>
  <c r="C28" i="57"/>
  <c r="C36" i="57"/>
  <c r="C21" i="59"/>
  <c r="C28" i="58"/>
  <c r="C32" i="58"/>
  <c r="C25" i="57"/>
  <c r="C40" i="58"/>
  <c r="C13" i="60"/>
  <c r="B13" i="60" s="1"/>
  <c r="C17" i="60"/>
  <c r="F29" i="55"/>
  <c r="N13" i="46"/>
  <c r="N17" i="46"/>
  <c r="J17" i="46" s="1"/>
  <c r="N20" i="46"/>
  <c r="N21" i="46"/>
  <c r="N24" i="46"/>
  <c r="J24" i="46" s="1"/>
  <c r="N26" i="46"/>
  <c r="N28" i="46"/>
  <c r="J28" i="46" s="1"/>
  <c r="I15" i="55"/>
  <c r="I19" i="55"/>
  <c r="I22" i="55"/>
  <c r="I26" i="55"/>
  <c r="E26" i="55" s="1"/>
  <c r="I30" i="55"/>
  <c r="E45" i="43"/>
  <c r="N47" i="43"/>
  <c r="D47" i="44"/>
  <c r="D48" i="44"/>
  <c r="C49" i="46"/>
  <c r="O48" i="53"/>
  <c r="N48" i="53" s="1"/>
  <c r="K50" i="53"/>
  <c r="I50" i="53" s="1"/>
  <c r="I51" i="53"/>
  <c r="Q48" i="53"/>
  <c r="C49" i="57"/>
  <c r="H49" i="57"/>
  <c r="C46" i="57"/>
  <c r="H46" i="57"/>
  <c r="C47" i="57"/>
  <c r="H47" i="57"/>
  <c r="C48" i="57"/>
  <c r="H48" i="57"/>
  <c r="O48" i="54"/>
  <c r="M48" i="54" s="1"/>
  <c r="R49" i="54"/>
  <c r="G46" i="58"/>
  <c r="G47" i="58"/>
  <c r="G48" i="58"/>
  <c r="O48" i="55"/>
  <c r="M48" i="55" s="1"/>
  <c r="R49" i="55"/>
  <c r="O50" i="55"/>
  <c r="M50" i="55" s="1"/>
  <c r="H50" i="59"/>
  <c r="H47" i="59"/>
  <c r="C48" i="59"/>
  <c r="C49" i="59"/>
  <c r="L47" i="56"/>
  <c r="K47" i="56" s="1"/>
  <c r="T48" i="56"/>
  <c r="D48" i="56" s="1"/>
  <c r="P49" i="56"/>
  <c r="P50" i="56"/>
  <c r="H10" i="43"/>
  <c r="K29" i="43"/>
  <c r="H16" i="43"/>
  <c r="C27" i="44"/>
  <c r="B27" i="44" s="1"/>
  <c r="N36" i="43"/>
  <c r="C36" i="58"/>
  <c r="C20" i="57"/>
  <c r="P27" i="56"/>
  <c r="P13" i="56"/>
  <c r="N11" i="44"/>
  <c r="E35" i="44"/>
  <c r="G44" i="58"/>
  <c r="R44" i="55"/>
  <c r="T43" i="55"/>
  <c r="R43" i="55" s="1"/>
  <c r="L43" i="55" s="1"/>
  <c r="C24" i="44"/>
  <c r="H26" i="44"/>
  <c r="H22" i="44"/>
  <c r="N15" i="44"/>
  <c r="T46" i="55"/>
  <c r="R46" i="55" s="1"/>
  <c r="E44" i="44"/>
  <c r="C44" i="44"/>
  <c r="Q33" i="53"/>
  <c r="P33" i="56"/>
  <c r="H19" i="59"/>
  <c r="E39" i="43"/>
  <c r="D43" i="43"/>
  <c r="E36" i="43"/>
  <c r="F12" i="56"/>
  <c r="O36" i="54"/>
  <c r="M36" i="54" s="1"/>
  <c r="O40" i="54"/>
  <c r="M40" i="54" s="1"/>
  <c r="O12" i="55"/>
  <c r="O16" i="55"/>
  <c r="M16" i="55" s="1"/>
  <c r="O24" i="55"/>
  <c r="M24" i="55" s="1"/>
  <c r="O40" i="55"/>
  <c r="M40" i="55" s="1"/>
  <c r="K30" i="58"/>
  <c r="H35" i="59"/>
  <c r="T28" i="56"/>
  <c r="O28" i="56" s="1"/>
  <c r="K42" i="58"/>
  <c r="F29" i="54"/>
  <c r="E39" i="44"/>
  <c r="C15" i="44"/>
  <c r="H30" i="43"/>
  <c r="C14" i="43"/>
  <c r="C28" i="43"/>
  <c r="E17" i="44"/>
  <c r="H19" i="57"/>
  <c r="L40" i="56"/>
  <c r="K40" i="56" s="1"/>
  <c r="D40" i="56" s="1"/>
  <c r="K31" i="44"/>
  <c r="D26" i="44"/>
  <c r="H16" i="44"/>
  <c r="H12" i="44"/>
  <c r="C35" i="60"/>
  <c r="B35" i="60" s="1"/>
  <c r="E28" i="44"/>
  <c r="L29" i="56"/>
  <c r="K29" i="56" s="1"/>
  <c r="L17" i="56"/>
  <c r="K17" i="56" s="1"/>
  <c r="D11" i="44"/>
  <c r="D24" i="44"/>
  <c r="C16" i="57"/>
  <c r="P30" i="56"/>
  <c r="K38" i="43"/>
  <c r="K13" i="43"/>
  <c r="C24" i="57"/>
  <c r="T45" i="56"/>
  <c r="D45" i="56" s="1"/>
  <c r="H38" i="57"/>
  <c r="E37" i="43"/>
  <c r="K42" i="53"/>
  <c r="I42" i="53" s="1"/>
  <c r="H42" i="53" s="1"/>
  <c r="K31" i="58"/>
  <c r="K38" i="58"/>
  <c r="M20" i="59"/>
  <c r="M24" i="59"/>
  <c r="M28" i="59"/>
  <c r="M40" i="59"/>
  <c r="C31" i="57"/>
  <c r="C21" i="58"/>
  <c r="C35" i="58"/>
  <c r="C11" i="60"/>
  <c r="B11" i="60" s="1"/>
  <c r="C15" i="60"/>
  <c r="B15" i="60" s="1"/>
  <c r="Q41" i="53"/>
  <c r="T21" i="54"/>
  <c r="R21" i="54" s="1"/>
  <c r="T25" i="54"/>
  <c r="R25" i="54" s="1"/>
  <c r="T29" i="54"/>
  <c r="R29" i="54" s="1"/>
  <c r="T33" i="54"/>
  <c r="R33" i="54" s="1"/>
  <c r="T37" i="54"/>
  <c r="T41" i="54"/>
  <c r="R41" i="54" s="1"/>
  <c r="T21" i="55"/>
  <c r="R21" i="55" s="1"/>
  <c r="T37" i="55"/>
  <c r="R37" i="55" s="1"/>
  <c r="O28" i="53"/>
  <c r="N28" i="53" s="1"/>
  <c r="T11" i="54"/>
  <c r="R11" i="54" s="1"/>
  <c r="T11" i="55"/>
  <c r="R11" i="55" s="1"/>
  <c r="T19" i="55"/>
  <c r="R19" i="55" s="1"/>
  <c r="T35" i="55"/>
  <c r="R35" i="55" s="1"/>
  <c r="M41" i="59"/>
  <c r="G13" i="58"/>
  <c r="B13" i="58" s="1"/>
  <c r="N42" i="43"/>
  <c r="K43" i="43"/>
  <c r="C44" i="58"/>
  <c r="C42" i="58"/>
  <c r="C43" i="59"/>
  <c r="C44" i="60"/>
  <c r="B44" i="60" s="1"/>
  <c r="H45" i="57"/>
  <c r="F37" i="55"/>
  <c r="F18" i="55"/>
  <c r="Q20" i="53"/>
  <c r="F11" i="54"/>
  <c r="F12" i="54"/>
  <c r="F13" i="54"/>
  <c r="F14" i="54"/>
  <c r="F15" i="54"/>
  <c r="F16" i="54"/>
  <c r="F18" i="54"/>
  <c r="F20" i="54"/>
  <c r="F21" i="54"/>
  <c r="F22" i="54"/>
  <c r="F23" i="54"/>
  <c r="F24" i="54"/>
  <c r="F25" i="54"/>
  <c r="F39" i="54"/>
  <c r="K38" i="46"/>
  <c r="N38" i="45"/>
  <c r="K39" i="46"/>
  <c r="N40" i="46"/>
  <c r="F41" i="54"/>
  <c r="F41" i="55"/>
  <c r="F42" i="55"/>
  <c r="F42" i="54"/>
  <c r="C47" i="43"/>
  <c r="K48" i="44"/>
  <c r="R50" i="54"/>
  <c r="T50" i="56"/>
  <c r="D50" i="56" s="1"/>
  <c r="K11" i="43"/>
  <c r="K41" i="43"/>
  <c r="H35" i="44"/>
  <c r="N44" i="44"/>
  <c r="P25" i="56"/>
  <c r="C37" i="59"/>
  <c r="E31" i="44"/>
  <c r="G42" i="58"/>
  <c r="T46" i="54"/>
  <c r="R46" i="54" s="1"/>
  <c r="L46" i="56"/>
  <c r="K46" i="56" s="1"/>
  <c r="D41" i="44"/>
  <c r="B41" i="44" s="1"/>
  <c r="N41" i="44"/>
  <c r="O18" i="53"/>
  <c r="N18" i="53" s="1"/>
  <c r="L12" i="56"/>
  <c r="K12" i="56" s="1"/>
  <c r="H33" i="44"/>
  <c r="C21" i="57"/>
  <c r="H27" i="56"/>
  <c r="F27" i="56" s="1"/>
  <c r="H36" i="56"/>
  <c r="F36" i="56" s="1"/>
  <c r="C36" i="56" s="1"/>
  <c r="N16" i="44"/>
  <c r="H32" i="44"/>
  <c r="M14" i="54"/>
  <c r="K34" i="44"/>
  <c r="K30" i="44"/>
  <c r="K26" i="44"/>
  <c r="K14" i="44"/>
  <c r="K10" i="44"/>
  <c r="E38" i="44"/>
  <c r="E26" i="44"/>
  <c r="E22" i="44"/>
  <c r="E18" i="44"/>
  <c r="H13" i="44"/>
  <c r="H44" i="59"/>
  <c r="T45" i="54"/>
  <c r="R45" i="54" s="1"/>
  <c r="T44" i="54"/>
  <c r="R44" i="54" s="1"/>
  <c r="H44" i="44"/>
  <c r="T14" i="56"/>
  <c r="Q23" i="53"/>
  <c r="L42" i="56"/>
  <c r="K42" i="56" s="1"/>
  <c r="F24" i="56"/>
  <c r="H29" i="44"/>
  <c r="H17" i="44"/>
  <c r="P22" i="56"/>
  <c r="N23" i="43"/>
  <c r="C39" i="58"/>
  <c r="C33" i="59"/>
  <c r="C17" i="59"/>
  <c r="O17" i="54"/>
  <c r="M17" i="54" s="1"/>
  <c r="O21" i="54"/>
  <c r="M21" i="54" s="1"/>
  <c r="O25" i="54"/>
  <c r="M25" i="54" s="1"/>
  <c r="O29" i="54"/>
  <c r="M29" i="54" s="1"/>
  <c r="O33" i="54"/>
  <c r="O37" i="54"/>
  <c r="M37" i="54" s="1"/>
  <c r="O41" i="54"/>
  <c r="M41" i="54" s="1"/>
  <c r="O21" i="55"/>
  <c r="M21" i="55" s="1"/>
  <c r="O25" i="55"/>
  <c r="N14" i="43"/>
  <c r="N18" i="43"/>
  <c r="N30" i="43"/>
  <c r="M22" i="57"/>
  <c r="M30" i="57"/>
  <c r="M40" i="57"/>
  <c r="K12" i="58"/>
  <c r="K27" i="58"/>
  <c r="M23" i="59"/>
  <c r="M31" i="59"/>
  <c r="C11" i="57"/>
  <c r="C15" i="57"/>
  <c r="C29" i="59"/>
  <c r="B29" i="59" s="1"/>
  <c r="P12" i="56"/>
  <c r="P37" i="56"/>
  <c r="P41" i="56"/>
  <c r="C20" i="58"/>
  <c r="B20" i="58" s="1"/>
  <c r="C24" i="58"/>
  <c r="C16" i="59"/>
  <c r="C30" i="57"/>
  <c r="C34" i="57"/>
  <c r="C38" i="57"/>
  <c r="C26" i="58"/>
  <c r="C39" i="60"/>
  <c r="B39" i="60" s="1"/>
  <c r="T14" i="54"/>
  <c r="R14" i="54" s="1"/>
  <c r="T18" i="54"/>
  <c r="R18" i="54" s="1"/>
  <c r="T22" i="54"/>
  <c r="R22" i="54" s="1"/>
  <c r="T26" i="54"/>
  <c r="T30" i="54"/>
  <c r="R30" i="54" s="1"/>
  <c r="T34" i="54"/>
  <c r="R34" i="54" s="1"/>
  <c r="D34" i="54" s="1"/>
  <c r="T42" i="54"/>
  <c r="R42" i="54" s="1"/>
  <c r="T14" i="55"/>
  <c r="R14" i="55" s="1"/>
  <c r="T22" i="55"/>
  <c r="R22" i="55" s="1"/>
  <c r="T26" i="55"/>
  <c r="R26" i="55" s="1"/>
  <c r="T30" i="55"/>
  <c r="R30" i="55" s="1"/>
  <c r="T38" i="55"/>
  <c r="O13" i="53"/>
  <c r="N13" i="53" s="1"/>
  <c r="T24" i="54"/>
  <c r="R24" i="54" s="1"/>
  <c r="T24" i="55"/>
  <c r="R24" i="55" s="1"/>
  <c r="T32" i="55"/>
  <c r="T40" i="55"/>
  <c r="R40" i="55" s="1"/>
  <c r="L40" i="55" s="1"/>
  <c r="N21" i="43"/>
  <c r="K17" i="58"/>
  <c r="T29" i="56"/>
  <c r="T35" i="56"/>
  <c r="D35" i="56" s="1"/>
  <c r="H18" i="57"/>
  <c r="H34" i="57"/>
  <c r="H11" i="57"/>
  <c r="G17" i="58"/>
  <c r="G27" i="58"/>
  <c r="H36" i="59"/>
  <c r="H24" i="59"/>
  <c r="G22" i="58"/>
  <c r="G34" i="58"/>
  <c r="N43" i="43"/>
  <c r="C45" i="57"/>
  <c r="P46" i="56"/>
  <c r="C43" i="57"/>
  <c r="C43" i="58"/>
  <c r="C44" i="59"/>
  <c r="P44" i="56"/>
  <c r="O44" i="56" s="1"/>
  <c r="Q13" i="53"/>
  <c r="I11" i="54"/>
  <c r="I14" i="54"/>
  <c r="E14" i="54" s="1"/>
  <c r="I15" i="54"/>
  <c r="I17" i="54"/>
  <c r="I18" i="54"/>
  <c r="I20" i="54"/>
  <c r="I12" i="55"/>
  <c r="I16" i="55"/>
  <c r="N30" i="45"/>
  <c r="N32" i="45"/>
  <c r="K30" i="46"/>
  <c r="J30" i="46" s="1"/>
  <c r="D31" i="46"/>
  <c r="K31" i="46"/>
  <c r="D32" i="46"/>
  <c r="K33" i="46"/>
  <c r="F31" i="54"/>
  <c r="I39" i="55"/>
  <c r="E39" i="55" s="1"/>
  <c r="I39" i="54"/>
  <c r="G38" i="46"/>
  <c r="C38" i="46" s="1"/>
  <c r="N38" i="46"/>
  <c r="J38" i="46" s="1"/>
  <c r="G39" i="46"/>
  <c r="C39" i="46" s="1"/>
  <c r="N39" i="46"/>
  <c r="I40" i="54"/>
  <c r="E40" i="54" s="1"/>
  <c r="D40" i="46"/>
  <c r="C40" i="46" s="1"/>
  <c r="K40" i="46"/>
  <c r="I41" i="54"/>
  <c r="G41" i="46"/>
  <c r="I42" i="55"/>
  <c r="I42" i="54"/>
  <c r="N44" i="45"/>
  <c r="D42" i="46"/>
  <c r="C42" i="46" s="1"/>
  <c r="K42" i="46"/>
  <c r="D43" i="46"/>
  <c r="K43" i="46"/>
  <c r="D44" i="46"/>
  <c r="D45" i="46"/>
  <c r="Q47" i="53"/>
  <c r="E48" i="43"/>
  <c r="K48" i="43"/>
  <c r="K49" i="45"/>
  <c r="J49" i="45" s="1"/>
  <c r="D49" i="45"/>
  <c r="G48" i="45"/>
  <c r="K47" i="45"/>
  <c r="D47" i="45"/>
  <c r="K45" i="45"/>
  <c r="J45" i="45" s="1"/>
  <c r="G44" i="45"/>
  <c r="K43" i="45"/>
  <c r="G42" i="45"/>
  <c r="K41" i="45"/>
  <c r="D41" i="45"/>
  <c r="G40" i="45"/>
  <c r="C40" i="45" s="1"/>
  <c r="K39" i="45"/>
  <c r="D39" i="45"/>
  <c r="G38" i="45"/>
  <c r="K37" i="45"/>
  <c r="J37" i="45" s="1"/>
  <c r="G36" i="45"/>
  <c r="K33" i="45"/>
  <c r="K31" i="45"/>
  <c r="K29" i="45"/>
  <c r="J29" i="45" s="1"/>
  <c r="K27" i="45"/>
  <c r="J27" i="45" s="1"/>
  <c r="D25" i="45"/>
  <c r="G24" i="45"/>
  <c r="K23" i="45"/>
  <c r="J23" i="45" s="1"/>
  <c r="D21" i="45"/>
  <c r="K20" i="45"/>
  <c r="K18" i="45"/>
  <c r="K16" i="45"/>
  <c r="D16" i="45"/>
  <c r="M44" i="55"/>
  <c r="C45" i="59"/>
  <c r="C48" i="43"/>
  <c r="H48" i="43"/>
  <c r="B47" i="57"/>
  <c r="C13" i="43"/>
  <c r="O16" i="53"/>
  <c r="N16" i="53" s="1"/>
  <c r="Q16" i="53"/>
  <c r="E30" i="44"/>
  <c r="D15" i="43"/>
  <c r="H32" i="56"/>
  <c r="F32" i="56" s="1"/>
  <c r="C32" i="44"/>
  <c r="T27" i="56"/>
  <c r="B44" i="58"/>
  <c r="K43" i="58"/>
  <c r="T15" i="56"/>
  <c r="T38" i="56"/>
  <c r="D38" i="56" s="1"/>
  <c r="D31" i="44"/>
  <c r="C19" i="58"/>
  <c r="C14" i="59"/>
  <c r="C10" i="44"/>
  <c r="K42" i="44"/>
  <c r="M44" i="54"/>
  <c r="C44" i="54" s="1"/>
  <c r="F21" i="56"/>
  <c r="C21" i="56" s="1"/>
  <c r="H29" i="43"/>
  <c r="T18" i="56"/>
  <c r="D18" i="56" s="1"/>
  <c r="K9" i="44"/>
  <c r="E34" i="44"/>
  <c r="D34" i="44"/>
  <c r="D28" i="43"/>
  <c r="E28" i="43"/>
  <c r="G37" i="58"/>
  <c r="C42" i="43"/>
  <c r="F27" i="54"/>
  <c r="I14" i="55"/>
  <c r="K46" i="45"/>
  <c r="J46" i="45" s="1"/>
  <c r="D42" i="45"/>
  <c r="K38" i="45"/>
  <c r="J38" i="45" s="1"/>
  <c r="D38" i="45"/>
  <c r="K30" i="45"/>
  <c r="D26" i="45"/>
  <c r="K24" i="45"/>
  <c r="J24" i="45" s="1"/>
  <c r="G19" i="45"/>
  <c r="N18" i="45"/>
  <c r="E11" i="43"/>
  <c r="D19" i="43"/>
  <c r="E15" i="43"/>
  <c r="H42" i="43"/>
  <c r="J27" i="46"/>
  <c r="H26" i="43"/>
  <c r="K17" i="44"/>
  <c r="Q34" i="53"/>
  <c r="C29" i="43"/>
  <c r="C25" i="59"/>
  <c r="M25" i="55"/>
  <c r="N11" i="43"/>
  <c r="C11" i="43"/>
  <c r="B11" i="43" s="1"/>
  <c r="N33" i="43"/>
  <c r="C33" i="43"/>
  <c r="H35" i="57"/>
  <c r="H17" i="59"/>
  <c r="B17" i="59" s="1"/>
  <c r="T13" i="56"/>
  <c r="T21" i="56"/>
  <c r="O21" i="56" s="1"/>
  <c r="H13" i="59"/>
  <c r="G15" i="58"/>
  <c r="K26" i="43"/>
  <c r="H41" i="44"/>
  <c r="E41" i="44"/>
  <c r="T30" i="56"/>
  <c r="D16" i="44"/>
  <c r="H33" i="56"/>
  <c r="F33" i="56" s="1"/>
  <c r="H30" i="57"/>
  <c r="D32" i="53" s="1"/>
  <c r="P14" i="56"/>
  <c r="H46" i="59"/>
  <c r="C43" i="43"/>
  <c r="H37" i="59"/>
  <c r="K25" i="53"/>
  <c r="I25" i="53" s="1"/>
  <c r="O32" i="55"/>
  <c r="M32" i="55" s="1"/>
  <c r="N32" i="43"/>
  <c r="M24" i="57"/>
  <c r="K16" i="58"/>
  <c r="K36" i="58"/>
  <c r="M29" i="59"/>
  <c r="C41" i="59"/>
  <c r="C12" i="58"/>
  <c r="C33" i="58"/>
  <c r="B33" i="58" s="1"/>
  <c r="C12" i="59"/>
  <c r="C32" i="59"/>
  <c r="C18" i="57"/>
  <c r="C26" i="57"/>
  <c r="C27" i="59"/>
  <c r="C39" i="59"/>
  <c r="C39" i="55" s="1"/>
  <c r="P19" i="56"/>
  <c r="P31" i="56"/>
  <c r="H45" i="56"/>
  <c r="F45" i="56" s="1"/>
  <c r="C45" i="60"/>
  <c r="B45" i="60" s="1"/>
  <c r="H42" i="57"/>
  <c r="D44" i="53" s="1"/>
  <c r="D22" i="46"/>
  <c r="I25" i="55"/>
  <c r="N31" i="45"/>
  <c r="J31" i="45" s="1"/>
  <c r="G30" i="46"/>
  <c r="N31" i="46"/>
  <c r="J31" i="46" s="1"/>
  <c r="N32" i="46"/>
  <c r="J32" i="46" s="1"/>
  <c r="E33" i="54"/>
  <c r="I31" i="55"/>
  <c r="J34" i="46"/>
  <c r="I36" i="55"/>
  <c r="E36" i="55" s="1"/>
  <c r="C48" i="60"/>
  <c r="B48" i="60" s="1"/>
  <c r="G49" i="45"/>
  <c r="C49" i="45" s="1"/>
  <c r="G45" i="45"/>
  <c r="D44" i="45"/>
  <c r="G41" i="45"/>
  <c r="G37" i="45"/>
  <c r="C37" i="45" s="1"/>
  <c r="D36" i="45"/>
  <c r="D34" i="45"/>
  <c r="C34" i="45" s="1"/>
  <c r="K32" i="45"/>
  <c r="D30" i="45"/>
  <c r="C30" i="45" s="1"/>
  <c r="K28" i="45"/>
  <c r="J28" i="45" s="1"/>
  <c r="G27" i="45"/>
  <c r="G25" i="45"/>
  <c r="D24" i="45"/>
  <c r="K22" i="45"/>
  <c r="D22" i="45"/>
  <c r="N20" i="45"/>
  <c r="N17" i="45"/>
  <c r="N16" i="45"/>
  <c r="G16" i="45"/>
  <c r="G11" i="45"/>
  <c r="N10" i="45"/>
  <c r="O23" i="53"/>
  <c r="N23" i="53" s="1"/>
  <c r="C17" i="44"/>
  <c r="E14" i="43"/>
  <c r="I36" i="60"/>
  <c r="I11" i="60"/>
  <c r="I17" i="60"/>
  <c r="I14" i="60"/>
  <c r="I33" i="60"/>
  <c r="C48" i="44"/>
  <c r="D27" i="43"/>
  <c r="H24" i="43"/>
  <c r="K40" i="43"/>
  <c r="D34" i="43"/>
  <c r="C37" i="43"/>
  <c r="C25" i="43"/>
  <c r="E23" i="44"/>
  <c r="C41" i="57"/>
  <c r="H14" i="57"/>
  <c r="K30" i="43"/>
  <c r="P45" i="56"/>
  <c r="L21" i="56"/>
  <c r="K21" i="56" s="1"/>
  <c r="D37" i="44"/>
  <c r="D25" i="44"/>
  <c r="L39" i="56"/>
  <c r="K39" i="56" s="1"/>
  <c r="D39" i="56" s="1"/>
  <c r="L36" i="56"/>
  <c r="K36" i="56" s="1"/>
  <c r="C26" i="44"/>
  <c r="K16" i="44"/>
  <c r="H42" i="44"/>
  <c r="I45" i="53"/>
  <c r="H41" i="57"/>
  <c r="T23" i="56"/>
  <c r="L13" i="56"/>
  <c r="K13" i="56" s="1"/>
  <c r="R26" i="54"/>
  <c r="O16" i="54"/>
  <c r="M16" i="54" s="1"/>
  <c r="O20" i="54"/>
  <c r="M20" i="54" s="1"/>
  <c r="O24" i="54"/>
  <c r="M24" i="54" s="1"/>
  <c r="O28" i="54"/>
  <c r="O32" i="54"/>
  <c r="M32" i="54" s="1"/>
  <c r="M15" i="55"/>
  <c r="M30" i="55"/>
  <c r="M42" i="55"/>
  <c r="H14" i="56"/>
  <c r="F14" i="56" s="1"/>
  <c r="K12" i="53"/>
  <c r="I12" i="53" s="1"/>
  <c r="K16" i="53"/>
  <c r="I16" i="53" s="1"/>
  <c r="K20" i="53"/>
  <c r="I20" i="53" s="1"/>
  <c r="C20" i="53" s="1"/>
  <c r="K36" i="53"/>
  <c r="I36" i="53" s="1"/>
  <c r="K40" i="53"/>
  <c r="I40" i="53" s="1"/>
  <c r="H40" i="53" s="1"/>
  <c r="O31" i="55"/>
  <c r="M31" i="55" s="1"/>
  <c r="O35" i="55"/>
  <c r="M35" i="55" s="1"/>
  <c r="N24" i="43"/>
  <c r="C31" i="43"/>
  <c r="M13" i="57"/>
  <c r="M16" i="57"/>
  <c r="M36" i="57"/>
  <c r="K24" i="58"/>
  <c r="K28" i="58"/>
  <c r="K41" i="58"/>
  <c r="M14" i="59"/>
  <c r="M17" i="59"/>
  <c r="M37" i="59"/>
  <c r="C19" i="60"/>
  <c r="B19" i="60" s="1"/>
  <c r="C23" i="60"/>
  <c r="B23" i="60" s="1"/>
  <c r="T16" i="55"/>
  <c r="R16" i="55" s="1"/>
  <c r="H29" i="57"/>
  <c r="H28" i="59"/>
  <c r="D28" i="55" s="1"/>
  <c r="H32" i="59"/>
  <c r="T20" i="56"/>
  <c r="T41" i="56"/>
  <c r="O41" i="56" s="1"/>
  <c r="H33" i="57"/>
  <c r="G31" i="58"/>
  <c r="H16" i="59"/>
  <c r="T11" i="56"/>
  <c r="D11" i="56" s="1"/>
  <c r="H39" i="59"/>
  <c r="H13" i="57"/>
  <c r="H21" i="57"/>
  <c r="G26" i="58"/>
  <c r="F28" i="55"/>
  <c r="F17" i="55"/>
  <c r="Q19" i="53"/>
  <c r="Q31" i="53"/>
  <c r="F26" i="54"/>
  <c r="I11" i="55"/>
  <c r="F34" i="54"/>
  <c r="G43" i="46"/>
  <c r="N43" i="46"/>
  <c r="N44" i="46"/>
  <c r="C45" i="43"/>
  <c r="K45" i="43"/>
  <c r="H47" i="43"/>
  <c r="D48" i="43"/>
  <c r="I47" i="55"/>
  <c r="C47" i="60"/>
  <c r="B47" i="60" s="1"/>
  <c r="C38" i="43"/>
  <c r="E38" i="43"/>
  <c r="H40" i="59"/>
  <c r="C30" i="59"/>
  <c r="K41" i="44"/>
  <c r="L30" i="56"/>
  <c r="K30" i="56" s="1"/>
  <c r="D20" i="44"/>
  <c r="H27" i="44"/>
  <c r="H42" i="56"/>
  <c r="F42" i="56" s="1"/>
  <c r="F16" i="56"/>
  <c r="N12" i="43"/>
  <c r="C14" i="57"/>
  <c r="B14" i="57" s="1"/>
  <c r="D17" i="43"/>
  <c r="C15" i="58"/>
  <c r="D18" i="43"/>
  <c r="O36" i="55"/>
  <c r="M36" i="55" s="1"/>
  <c r="M28" i="57"/>
  <c r="M25" i="59"/>
  <c r="C29" i="57"/>
  <c r="C37" i="57"/>
  <c r="B37" i="57" s="1"/>
  <c r="P26" i="56"/>
  <c r="C33" i="57"/>
  <c r="C16" i="58"/>
  <c r="C40" i="59"/>
  <c r="C22" i="57"/>
  <c r="C10" i="58"/>
  <c r="C31" i="59"/>
  <c r="C35" i="59"/>
  <c r="M45" i="55"/>
  <c r="C44" i="57"/>
  <c r="H44" i="57"/>
  <c r="K10" i="46"/>
  <c r="J10" i="46" s="1"/>
  <c r="I18" i="55"/>
  <c r="I21" i="55"/>
  <c r="I29" i="55"/>
  <c r="N33" i="45"/>
  <c r="G31" i="46"/>
  <c r="C31" i="46" s="1"/>
  <c r="G32" i="46"/>
  <c r="G33" i="46"/>
  <c r="N33" i="46"/>
  <c r="I31" i="54"/>
  <c r="E31" i="54" s="1"/>
  <c r="F33" i="55"/>
  <c r="E33" i="55" s="1"/>
  <c r="K37" i="46"/>
  <c r="J37" i="46" s="1"/>
  <c r="I36" i="54"/>
  <c r="F35" i="55"/>
  <c r="I38" i="55"/>
  <c r="I46" i="55"/>
  <c r="E46" i="55" s="1"/>
  <c r="I47" i="60"/>
  <c r="C49" i="60"/>
  <c r="B49" i="60" s="1"/>
  <c r="K48" i="45"/>
  <c r="J48" i="45" s="1"/>
  <c r="D46" i="45"/>
  <c r="K44" i="45"/>
  <c r="K40" i="45"/>
  <c r="K36" i="45"/>
  <c r="G35" i="45"/>
  <c r="G33" i="45"/>
  <c r="D32" i="45"/>
  <c r="G29" i="45"/>
  <c r="D28" i="45"/>
  <c r="K26" i="45"/>
  <c r="G23" i="45"/>
  <c r="G20" i="45"/>
  <c r="G18" i="45"/>
  <c r="G17" i="45"/>
  <c r="D37" i="43"/>
  <c r="E20" i="44"/>
  <c r="I49" i="53"/>
  <c r="I35" i="60"/>
  <c r="I20" i="60"/>
  <c r="D38" i="43"/>
  <c r="K23" i="43"/>
  <c r="K15" i="43"/>
  <c r="H20" i="43"/>
  <c r="H13" i="43"/>
  <c r="H15" i="43"/>
  <c r="E12" i="43"/>
  <c r="F29" i="56"/>
  <c r="E16" i="44"/>
  <c r="C34" i="44"/>
  <c r="M44" i="59"/>
  <c r="M43" i="57"/>
  <c r="H22" i="57"/>
  <c r="L23" i="56"/>
  <c r="K23" i="56" s="1"/>
  <c r="O36" i="53"/>
  <c r="N36" i="53" s="1"/>
  <c r="O20" i="53"/>
  <c r="N20" i="53" s="1"/>
  <c r="D32" i="44"/>
  <c r="L22" i="56"/>
  <c r="K22" i="56" s="1"/>
  <c r="H23" i="56"/>
  <c r="F23" i="56" s="1"/>
  <c r="N10" i="44"/>
  <c r="K36" i="44"/>
  <c r="K32" i="44"/>
  <c r="K28" i="44"/>
  <c r="K24" i="44"/>
  <c r="K12" i="44"/>
  <c r="E40" i="44"/>
  <c r="E12" i="44"/>
  <c r="N39" i="44"/>
  <c r="H9" i="44"/>
  <c r="F44" i="56"/>
  <c r="G41" i="58"/>
  <c r="T31" i="56"/>
  <c r="Q43" i="53"/>
  <c r="Q17" i="53"/>
  <c r="D36" i="44"/>
  <c r="L31" i="56"/>
  <c r="K31" i="56" s="1"/>
  <c r="D31" i="56" s="1"/>
  <c r="L19" i="56"/>
  <c r="K19" i="56" s="1"/>
  <c r="D13" i="44"/>
  <c r="D30" i="44"/>
  <c r="R19" i="54"/>
  <c r="H37" i="44"/>
  <c r="H31" i="44"/>
  <c r="P18" i="56"/>
  <c r="T16" i="56"/>
  <c r="E26" i="43"/>
  <c r="E10" i="43"/>
  <c r="D30" i="43"/>
  <c r="E29" i="43"/>
  <c r="H15" i="56"/>
  <c r="F15" i="56" s="1"/>
  <c r="K33" i="53"/>
  <c r="I33" i="53" s="1"/>
  <c r="K37" i="53"/>
  <c r="I37" i="53" s="1"/>
  <c r="C37" i="53" s="1"/>
  <c r="K41" i="53"/>
  <c r="I41" i="53" s="1"/>
  <c r="O12" i="54"/>
  <c r="M12" i="54" s="1"/>
  <c r="M14" i="55"/>
  <c r="L14" i="55" s="1"/>
  <c r="O33" i="55"/>
  <c r="M33" i="55" s="1"/>
  <c r="O37" i="55"/>
  <c r="M37" i="55" s="1"/>
  <c r="O41" i="55"/>
  <c r="M41" i="55" s="1"/>
  <c r="M12" i="57"/>
  <c r="M25" i="57"/>
  <c r="M29" i="57"/>
  <c r="M32" i="57"/>
  <c r="K20" i="58"/>
  <c r="K40" i="58"/>
  <c r="M13" i="59"/>
  <c r="M26" i="59"/>
  <c r="M30" i="59"/>
  <c r="M33" i="59"/>
  <c r="C22" i="60"/>
  <c r="B22" i="60" s="1"/>
  <c r="C26" i="60"/>
  <c r="B26" i="60" s="1"/>
  <c r="T23" i="54"/>
  <c r="R23" i="54" s="1"/>
  <c r="T27" i="54"/>
  <c r="R27" i="54" s="1"/>
  <c r="T31" i="54"/>
  <c r="R31" i="54" s="1"/>
  <c r="T35" i="54"/>
  <c r="R35" i="54" s="1"/>
  <c r="T39" i="54"/>
  <c r="R39" i="54" s="1"/>
  <c r="T23" i="55"/>
  <c r="R23" i="55" s="1"/>
  <c r="T31" i="55"/>
  <c r="R31" i="55" s="1"/>
  <c r="T39" i="55"/>
  <c r="R39" i="55" s="1"/>
  <c r="D39" i="55" s="1"/>
  <c r="O34" i="53"/>
  <c r="N34" i="53" s="1"/>
  <c r="T17" i="55"/>
  <c r="R17" i="55" s="1"/>
  <c r="T25" i="55"/>
  <c r="R25" i="55" s="1"/>
  <c r="T33" i="55"/>
  <c r="R33" i="55" s="1"/>
  <c r="T41" i="55"/>
  <c r="R41" i="55" s="1"/>
  <c r="G11" i="58"/>
  <c r="B11" i="58" s="1"/>
  <c r="G30" i="58"/>
  <c r="G36" i="58"/>
  <c r="H21" i="59"/>
  <c r="H27" i="59"/>
  <c r="D27" i="55" s="1"/>
  <c r="H41" i="59"/>
  <c r="T32" i="56"/>
  <c r="O32" i="56" s="1"/>
  <c r="T37" i="56"/>
  <c r="G28" i="58"/>
  <c r="G40" i="58"/>
  <c r="H22" i="59"/>
  <c r="H26" i="59"/>
  <c r="H12" i="57"/>
  <c r="G23" i="58"/>
  <c r="I47" i="53"/>
  <c r="C47" i="53" s="1"/>
  <c r="F34" i="55"/>
  <c r="E34" i="55" s="1"/>
  <c r="Q14" i="53"/>
  <c r="C18" i="46"/>
  <c r="C20" i="46"/>
  <c r="G24" i="46"/>
  <c r="G25" i="46"/>
  <c r="G26" i="46"/>
  <c r="C26" i="46" s="1"/>
  <c r="I21" i="54"/>
  <c r="I22" i="54"/>
  <c r="I23" i="54"/>
  <c r="I24" i="54"/>
  <c r="E24" i="54" s="1"/>
  <c r="I26" i="54"/>
  <c r="Q32" i="53"/>
  <c r="I35" i="55"/>
  <c r="I37" i="55"/>
  <c r="H45" i="43"/>
  <c r="N45" i="43"/>
  <c r="K47" i="43"/>
  <c r="P48" i="56"/>
  <c r="D44" i="55"/>
  <c r="N31" i="44"/>
  <c r="C31" i="44"/>
  <c r="Q45" i="53"/>
  <c r="O45" i="53"/>
  <c r="N45" i="53" s="1"/>
  <c r="L44" i="56"/>
  <c r="K44" i="56" s="1"/>
  <c r="D44" i="44"/>
  <c r="B44" i="44" s="1"/>
  <c r="C35" i="44"/>
  <c r="B35" i="44" s="1"/>
  <c r="E21" i="43"/>
  <c r="C21" i="43"/>
  <c r="C33" i="44"/>
  <c r="E33" i="44"/>
  <c r="D18" i="44"/>
  <c r="H18" i="44"/>
  <c r="J15" i="45"/>
  <c r="D10" i="43"/>
  <c r="N31" i="43"/>
  <c r="N9" i="44"/>
  <c r="C9" i="44"/>
  <c r="H17" i="57"/>
  <c r="D19" i="53" s="1"/>
  <c r="K33" i="44"/>
  <c r="D33" i="44"/>
  <c r="K29" i="44"/>
  <c r="D29" i="44"/>
  <c r="Q12" i="53"/>
  <c r="O12" i="53"/>
  <c r="N12" i="53" s="1"/>
  <c r="T36" i="56"/>
  <c r="K37" i="44"/>
  <c r="K11" i="44"/>
  <c r="C11" i="44"/>
  <c r="E30" i="43"/>
  <c r="C30" i="43"/>
  <c r="B30" i="43" s="1"/>
  <c r="E35" i="43"/>
  <c r="C35" i="43"/>
  <c r="E41" i="43"/>
  <c r="C41" i="43"/>
  <c r="C40" i="57"/>
  <c r="B15" i="57"/>
  <c r="B14" i="60"/>
  <c r="K44" i="43"/>
  <c r="C44" i="43"/>
  <c r="D46" i="53"/>
  <c r="E45" i="44"/>
  <c r="D46" i="44"/>
  <c r="E46" i="44"/>
  <c r="C47" i="44"/>
  <c r="K47" i="44"/>
  <c r="J49" i="46"/>
  <c r="Q49" i="53"/>
  <c r="O49" i="53"/>
  <c r="N49" i="53" s="1"/>
  <c r="E48" i="54"/>
  <c r="E45" i="54"/>
  <c r="C43" i="60"/>
  <c r="B43" i="60" s="1"/>
  <c r="C46" i="60"/>
  <c r="B25" i="58"/>
  <c r="B19" i="57"/>
  <c r="J35" i="45"/>
  <c r="N19" i="43"/>
  <c r="C19" i="43"/>
  <c r="E14" i="53"/>
  <c r="I24" i="55"/>
  <c r="C24" i="43"/>
  <c r="B24" i="43" s="1"/>
  <c r="D22" i="55"/>
  <c r="K21" i="44"/>
  <c r="I30" i="60"/>
  <c r="K16" i="43"/>
  <c r="D35" i="43"/>
  <c r="F19" i="56"/>
  <c r="K28" i="53"/>
  <c r="I28" i="53" s="1"/>
  <c r="M33" i="54"/>
  <c r="D44" i="43"/>
  <c r="H44" i="43"/>
  <c r="B45" i="57"/>
  <c r="E17" i="43"/>
  <c r="T46" i="56"/>
  <c r="Q21" i="53"/>
  <c r="O21" i="53"/>
  <c r="N21" i="53" s="1"/>
  <c r="L27" i="56"/>
  <c r="K27" i="56" s="1"/>
  <c r="D27" i="56" s="1"/>
  <c r="E9" i="44"/>
  <c r="D9" i="44"/>
  <c r="D40" i="44"/>
  <c r="D20" i="43"/>
  <c r="K24" i="53"/>
  <c r="I24" i="53" s="1"/>
  <c r="R32" i="55"/>
  <c r="H15" i="59"/>
  <c r="C42" i="57"/>
  <c r="C46" i="59"/>
  <c r="I17" i="55"/>
  <c r="D47" i="43"/>
  <c r="B47" i="43" s="1"/>
  <c r="E47" i="43"/>
  <c r="D45" i="44"/>
  <c r="K46" i="46"/>
  <c r="J46" i="46" s="1"/>
  <c r="O50" i="53"/>
  <c r="N50" i="53" s="1"/>
  <c r="Q50" i="53"/>
  <c r="M47" i="54"/>
  <c r="C47" i="54" s="1"/>
  <c r="N14" i="45"/>
  <c r="J14" i="45" s="1"/>
  <c r="N12" i="45"/>
  <c r="N11" i="45"/>
  <c r="G10" i="45"/>
  <c r="C10" i="45" s="1"/>
  <c r="H40" i="44"/>
  <c r="C40" i="43"/>
  <c r="J15" i="46"/>
  <c r="C12" i="46"/>
  <c r="C20" i="43"/>
  <c r="C23" i="43"/>
  <c r="B23" i="43" s="1"/>
  <c r="O17" i="53"/>
  <c r="N17" i="53" s="1"/>
  <c r="D17" i="53" s="1"/>
  <c r="E13" i="44"/>
  <c r="J42" i="46"/>
  <c r="I18" i="53"/>
  <c r="H18" i="53" s="1"/>
  <c r="K27" i="43"/>
  <c r="K22" i="43"/>
  <c r="H35" i="43"/>
  <c r="C10" i="43"/>
  <c r="B10" i="43" s="1"/>
  <c r="H27" i="43"/>
  <c r="D29" i="43"/>
  <c r="E16" i="43"/>
  <c r="C16" i="43"/>
  <c r="O33" i="53"/>
  <c r="N33" i="53" s="1"/>
  <c r="D38" i="44"/>
  <c r="H42" i="59"/>
  <c r="H38" i="59"/>
  <c r="H16" i="57"/>
  <c r="M45" i="54"/>
  <c r="L20" i="56"/>
  <c r="K20" i="56" s="1"/>
  <c r="E14" i="44"/>
  <c r="D14" i="44"/>
  <c r="D10" i="44"/>
  <c r="E10" i="44"/>
  <c r="D12" i="44"/>
  <c r="H38" i="44"/>
  <c r="E36" i="44"/>
  <c r="E32" i="44"/>
  <c r="C16" i="44"/>
  <c r="B16" i="44" s="1"/>
  <c r="C21" i="44"/>
  <c r="B21" i="44" s="1"/>
  <c r="G43" i="58"/>
  <c r="T25" i="56"/>
  <c r="D25" i="56" s="1"/>
  <c r="O41" i="53"/>
  <c r="N41" i="53" s="1"/>
  <c r="Q37" i="53"/>
  <c r="O37" i="53"/>
  <c r="N37" i="53" s="1"/>
  <c r="D15" i="44"/>
  <c r="R42" i="55"/>
  <c r="O33" i="56"/>
  <c r="C18" i="58"/>
  <c r="D21" i="43"/>
  <c r="G16" i="58"/>
  <c r="H25" i="59"/>
  <c r="C29" i="58"/>
  <c r="E22" i="43"/>
  <c r="C22" i="43"/>
  <c r="H20" i="56"/>
  <c r="F20" i="56" s="1"/>
  <c r="H34" i="56"/>
  <c r="F34" i="56" s="1"/>
  <c r="K32" i="53"/>
  <c r="I32" i="53" s="1"/>
  <c r="C32" i="53" s="1"/>
  <c r="O11" i="54"/>
  <c r="M11" i="54" s="1"/>
  <c r="O34" i="54"/>
  <c r="M34" i="54" s="1"/>
  <c r="M21" i="57"/>
  <c r="M37" i="57"/>
  <c r="K21" i="58"/>
  <c r="K37" i="58"/>
  <c r="M22" i="59"/>
  <c r="M38" i="59"/>
  <c r="C41" i="60"/>
  <c r="T12" i="54"/>
  <c r="R12" i="54" s="1"/>
  <c r="T16" i="54"/>
  <c r="R16" i="54" s="1"/>
  <c r="T20" i="54"/>
  <c r="R20" i="54" s="1"/>
  <c r="T32" i="54"/>
  <c r="R32" i="54" s="1"/>
  <c r="L32" i="54" s="1"/>
  <c r="T36" i="54"/>
  <c r="R36" i="54" s="1"/>
  <c r="T40" i="54"/>
  <c r="R40" i="54" s="1"/>
  <c r="T12" i="55"/>
  <c r="R12" i="55" s="1"/>
  <c r="G39" i="58"/>
  <c r="H11" i="59"/>
  <c r="H23" i="59"/>
  <c r="H28" i="57"/>
  <c r="G21" i="58"/>
  <c r="B21" i="58" s="1"/>
  <c r="H31" i="59"/>
  <c r="H12" i="59"/>
  <c r="D17" i="46"/>
  <c r="C17" i="46" s="1"/>
  <c r="D27" i="46"/>
  <c r="C27" i="46" s="1"/>
  <c r="D28" i="46"/>
  <c r="C28" i="46" s="1"/>
  <c r="K12" i="46"/>
  <c r="J12" i="46" s="1"/>
  <c r="F17" i="54"/>
  <c r="F19" i="54"/>
  <c r="I28" i="54"/>
  <c r="E28" i="54" s="1"/>
  <c r="I30" i="54"/>
  <c r="E30" i="54" s="1"/>
  <c r="E41" i="55"/>
  <c r="N41" i="45"/>
  <c r="N42" i="45"/>
  <c r="J42" i="45" s="1"/>
  <c r="K47" i="58"/>
  <c r="M49" i="59"/>
  <c r="P47" i="56"/>
  <c r="T49" i="56"/>
  <c r="C50" i="60"/>
  <c r="B50" i="60" s="1"/>
  <c r="C14" i="46"/>
  <c r="K10" i="43"/>
  <c r="C28" i="59"/>
  <c r="C36" i="59"/>
  <c r="T22" i="56"/>
  <c r="Q30" i="53"/>
  <c r="O26" i="53"/>
  <c r="N26" i="53" s="1"/>
  <c r="Q26" i="53"/>
  <c r="Q22" i="53"/>
  <c r="O22" i="53"/>
  <c r="N22" i="53" s="1"/>
  <c r="E37" i="44"/>
  <c r="C37" i="44"/>
  <c r="G45" i="58"/>
  <c r="O29" i="53"/>
  <c r="N29" i="53" s="1"/>
  <c r="Q29" i="53"/>
  <c r="O25" i="53"/>
  <c r="N25" i="53" s="1"/>
  <c r="Q25" i="53"/>
  <c r="H33" i="59"/>
  <c r="N44" i="43"/>
  <c r="E23" i="53"/>
  <c r="J10" i="45"/>
  <c r="D45" i="43"/>
  <c r="J19" i="45"/>
  <c r="I14" i="53"/>
  <c r="H14" i="53" s="1"/>
  <c r="I16" i="60"/>
  <c r="H32" i="43"/>
  <c r="C32" i="43"/>
  <c r="H38" i="43"/>
  <c r="C15" i="43"/>
  <c r="D36" i="43"/>
  <c r="C41" i="58"/>
  <c r="O29" i="56"/>
  <c r="H43" i="59"/>
  <c r="K45" i="58"/>
  <c r="L14" i="56"/>
  <c r="K14" i="56" s="1"/>
  <c r="E14" i="56" s="1"/>
  <c r="R37" i="54"/>
  <c r="P20" i="56"/>
  <c r="H38" i="56"/>
  <c r="F38" i="56" s="1"/>
  <c r="E38" i="56" s="1"/>
  <c r="N40" i="44"/>
  <c r="M46" i="55"/>
  <c r="M46" i="54"/>
  <c r="C46" i="54" s="1"/>
  <c r="T12" i="56"/>
  <c r="D12" i="56" s="1"/>
  <c r="H23" i="57"/>
  <c r="B23" i="57" s="1"/>
  <c r="Q39" i="53"/>
  <c r="O39" i="53"/>
  <c r="N39" i="53" s="1"/>
  <c r="D39" i="53" s="1"/>
  <c r="Q35" i="53"/>
  <c r="O35" i="53"/>
  <c r="N35" i="53" s="1"/>
  <c r="T17" i="56"/>
  <c r="D17" i="56" s="1"/>
  <c r="C20" i="59"/>
  <c r="K14" i="43"/>
  <c r="H20" i="59"/>
  <c r="D12" i="43"/>
  <c r="E27" i="43"/>
  <c r="C27" i="43"/>
  <c r="B27" i="43" s="1"/>
  <c r="C39" i="43"/>
  <c r="D41" i="43"/>
  <c r="C38" i="58"/>
  <c r="O35" i="54"/>
  <c r="M35" i="54" s="1"/>
  <c r="N9" i="43"/>
  <c r="N25" i="43"/>
  <c r="N35" i="43"/>
  <c r="P11" i="56"/>
  <c r="P24" i="56"/>
  <c r="C10" i="57"/>
  <c r="C15" i="59"/>
  <c r="C23" i="59"/>
  <c r="C17" i="58"/>
  <c r="C18" i="59"/>
  <c r="C26" i="59"/>
  <c r="G24" i="58"/>
  <c r="C22" i="46"/>
  <c r="J22" i="46"/>
  <c r="C44" i="46"/>
  <c r="G49" i="58"/>
  <c r="C50" i="59"/>
  <c r="C47" i="59"/>
  <c r="H48" i="59"/>
  <c r="B48" i="59" s="1"/>
  <c r="H49" i="59"/>
  <c r="K32" i="43"/>
  <c r="H31" i="43"/>
  <c r="C34" i="58"/>
  <c r="C34" i="59"/>
  <c r="K15" i="44"/>
  <c r="E19" i="44"/>
  <c r="C19" i="59"/>
  <c r="G19" i="58"/>
  <c r="C11" i="59"/>
  <c r="B11" i="59" s="1"/>
  <c r="M46" i="59"/>
  <c r="M45" i="57"/>
  <c r="P43" i="56"/>
  <c r="H43" i="56"/>
  <c r="F43" i="56" s="1"/>
  <c r="T24" i="56"/>
  <c r="H32" i="57"/>
  <c r="H24" i="57"/>
  <c r="K35" i="44"/>
  <c r="K27" i="44"/>
  <c r="D19" i="44"/>
  <c r="L28" i="56"/>
  <c r="K28" i="56" s="1"/>
  <c r="L24" i="56"/>
  <c r="K24" i="56" s="1"/>
  <c r="E24" i="56" s="1"/>
  <c r="H28" i="56"/>
  <c r="F28" i="56" s="1"/>
  <c r="C28" i="56" s="1"/>
  <c r="N24" i="44"/>
  <c r="K22" i="44"/>
  <c r="K18" i="44"/>
  <c r="K44" i="58"/>
  <c r="T42" i="56"/>
  <c r="H20" i="57"/>
  <c r="Q15" i="53"/>
  <c r="L33" i="56"/>
  <c r="K33" i="56" s="1"/>
  <c r="D33" i="56" s="1"/>
  <c r="D29" i="56"/>
  <c r="H31" i="57"/>
  <c r="H10" i="57"/>
  <c r="C37" i="58"/>
  <c r="C32" i="57"/>
  <c r="G38" i="58"/>
  <c r="H34" i="59"/>
  <c r="G14" i="58"/>
  <c r="C42" i="59"/>
  <c r="H41" i="56"/>
  <c r="F41" i="56" s="1"/>
  <c r="O15" i="54"/>
  <c r="M15" i="54" s="1"/>
  <c r="O18" i="54"/>
  <c r="M18" i="54" s="1"/>
  <c r="O22" i="54"/>
  <c r="M22" i="54" s="1"/>
  <c r="C22" i="54" s="1"/>
  <c r="O26" i="54"/>
  <c r="M26" i="54" s="1"/>
  <c r="O30" i="54"/>
  <c r="M30" i="54" s="1"/>
  <c r="C30" i="54" s="1"/>
  <c r="M10" i="57"/>
  <c r="M18" i="57"/>
  <c r="M26" i="57"/>
  <c r="M34" i="57"/>
  <c r="K10" i="58"/>
  <c r="K18" i="58"/>
  <c r="K26" i="58"/>
  <c r="K34" i="58"/>
  <c r="M11" i="59"/>
  <c r="M19" i="59"/>
  <c r="M27" i="59"/>
  <c r="M35" i="59"/>
  <c r="P15" i="56"/>
  <c r="C30" i="58"/>
  <c r="T36" i="55"/>
  <c r="R36" i="55" s="1"/>
  <c r="H26" i="57"/>
  <c r="H36" i="57"/>
  <c r="B36" i="57" s="1"/>
  <c r="G32" i="58"/>
  <c r="F12" i="55"/>
  <c r="F19" i="55"/>
  <c r="E19" i="55" s="1"/>
  <c r="F11" i="55"/>
  <c r="E11" i="55" s="1"/>
  <c r="K16" i="46"/>
  <c r="J16" i="46" s="1"/>
  <c r="N39" i="45"/>
  <c r="I44" i="54"/>
  <c r="E44" i="54" s="1"/>
  <c r="C46" i="43"/>
  <c r="T48" i="54"/>
  <c r="R48" i="54" s="1"/>
  <c r="D48" i="54" s="1"/>
  <c r="K46" i="58"/>
  <c r="T47" i="56"/>
  <c r="K17" i="45"/>
  <c r="E47" i="54"/>
  <c r="M28" i="55"/>
  <c r="L28" i="55" s="1"/>
  <c r="M20" i="55"/>
  <c r="M12" i="55"/>
  <c r="R15" i="55"/>
  <c r="K36" i="43"/>
  <c r="C26" i="43"/>
  <c r="D25" i="43"/>
  <c r="H12" i="43"/>
  <c r="C38" i="59"/>
  <c r="E25" i="44"/>
  <c r="H28" i="44"/>
  <c r="G29" i="58"/>
  <c r="C24" i="59"/>
  <c r="B24" i="59" s="1"/>
  <c r="C22" i="58"/>
  <c r="P35" i="56"/>
  <c r="H39" i="57"/>
  <c r="B39" i="57" s="1"/>
  <c r="H19" i="44"/>
  <c r="H45" i="59"/>
  <c r="T43" i="54"/>
  <c r="R43" i="54" s="1"/>
  <c r="Q44" i="53"/>
  <c r="H27" i="57"/>
  <c r="B27" i="57" s="1"/>
  <c r="L41" i="56"/>
  <c r="K41" i="56" s="1"/>
  <c r="L16" i="56"/>
  <c r="K16" i="56" s="1"/>
  <c r="N33" i="44"/>
  <c r="H25" i="44"/>
  <c r="H39" i="56"/>
  <c r="F39" i="56" s="1"/>
  <c r="E39" i="56" s="1"/>
  <c r="H10" i="44"/>
  <c r="H43" i="57"/>
  <c r="F46" i="56"/>
  <c r="L15" i="56"/>
  <c r="K15" i="56" s="1"/>
  <c r="H13" i="56"/>
  <c r="F13" i="56" s="1"/>
  <c r="P16" i="56"/>
  <c r="H30" i="59"/>
  <c r="H18" i="59"/>
  <c r="G12" i="58"/>
  <c r="B12" i="58" s="1"/>
  <c r="M39" i="59"/>
  <c r="K23" i="53"/>
  <c r="I23" i="53" s="1"/>
  <c r="K27" i="53"/>
  <c r="I27" i="53" s="1"/>
  <c r="O19" i="54"/>
  <c r="M19" i="54" s="1"/>
  <c r="O23" i="54"/>
  <c r="M23" i="54" s="1"/>
  <c r="O27" i="54"/>
  <c r="M27" i="54" s="1"/>
  <c r="O31" i="54"/>
  <c r="M31" i="54" s="1"/>
  <c r="N13" i="43"/>
  <c r="N17" i="43"/>
  <c r="N22" i="43"/>
  <c r="N29" i="43"/>
  <c r="M42" i="59"/>
  <c r="P42" i="56"/>
  <c r="P23" i="56"/>
  <c r="P39" i="56"/>
  <c r="O39" i="56" s="1"/>
  <c r="C14" i="58"/>
  <c r="C31" i="58"/>
  <c r="B31" i="58" s="1"/>
  <c r="C12" i="60"/>
  <c r="B12" i="60" s="1"/>
  <c r="C16" i="60"/>
  <c r="B16" i="60" s="1"/>
  <c r="T19" i="56"/>
  <c r="D19" i="56" s="1"/>
  <c r="G18" i="58"/>
  <c r="B18" i="58" s="1"/>
  <c r="K46" i="53"/>
  <c r="I46" i="53" s="1"/>
  <c r="F23" i="55"/>
  <c r="D24" i="46"/>
  <c r="C24" i="46" s="1"/>
  <c r="I12" i="54"/>
  <c r="H48" i="44"/>
  <c r="K48" i="58"/>
  <c r="T50" i="55"/>
  <c r="R50" i="55" s="1"/>
  <c r="H11" i="44"/>
  <c r="E43" i="43"/>
  <c r="K15" i="53"/>
  <c r="I15" i="53" s="1"/>
  <c r="K19" i="53"/>
  <c r="I19" i="53" s="1"/>
  <c r="M28" i="54"/>
  <c r="L28" i="54" s="1"/>
  <c r="C37" i="60"/>
  <c r="H34" i="43"/>
  <c r="O38" i="53"/>
  <c r="N38" i="53" s="1"/>
  <c r="H14" i="44"/>
  <c r="F11" i="56"/>
  <c r="E11" i="56" s="1"/>
  <c r="O38" i="54"/>
  <c r="M38" i="54" s="1"/>
  <c r="O42" i="54"/>
  <c r="M42" i="54" s="1"/>
  <c r="C29" i="60"/>
  <c r="B29" i="60" s="1"/>
  <c r="C33" i="60"/>
  <c r="B33" i="60" s="1"/>
  <c r="O40" i="56"/>
  <c r="Q46" i="53"/>
  <c r="K21" i="43"/>
  <c r="C9" i="43"/>
  <c r="K19" i="44"/>
  <c r="I17" i="53"/>
  <c r="C17" i="53" s="1"/>
  <c r="M11" i="55"/>
  <c r="R38" i="55"/>
  <c r="D22" i="43"/>
  <c r="H36" i="43"/>
  <c r="I32" i="60"/>
  <c r="D14" i="43"/>
  <c r="C34" i="43"/>
  <c r="D33" i="43"/>
  <c r="N27" i="44"/>
  <c r="O38" i="55"/>
  <c r="M38" i="55" s="1"/>
  <c r="L38" i="55" s="1"/>
  <c r="D46" i="43"/>
  <c r="B46" i="43" s="1"/>
  <c r="T20" i="55"/>
  <c r="R20" i="55" s="1"/>
  <c r="T34" i="55"/>
  <c r="R34" i="55" s="1"/>
  <c r="H25" i="57"/>
  <c r="I44" i="53"/>
  <c r="C17" i="55"/>
  <c r="D23" i="46"/>
  <c r="K11" i="46"/>
  <c r="J11" i="46" s="1"/>
  <c r="K18" i="46"/>
  <c r="J18" i="46" s="1"/>
  <c r="I27" i="54"/>
  <c r="I29" i="54"/>
  <c r="D33" i="46"/>
  <c r="F35" i="54"/>
  <c r="E35" i="54" s="1"/>
  <c r="N41" i="46"/>
  <c r="O50" i="54"/>
  <c r="M50" i="54" s="1"/>
  <c r="C50" i="54" s="1"/>
  <c r="I49" i="55"/>
  <c r="E49" i="55" s="1"/>
  <c r="T48" i="55"/>
  <c r="R48" i="55" s="1"/>
  <c r="M43" i="54"/>
  <c r="D19" i="46"/>
  <c r="D21" i="46"/>
  <c r="C21" i="46" s="1"/>
  <c r="K41" i="46"/>
  <c r="O49" i="54"/>
  <c r="M49" i="54" s="1"/>
  <c r="D48" i="45"/>
  <c r="D15" i="45"/>
  <c r="H47" i="53"/>
  <c r="E28" i="55"/>
  <c r="E41" i="53"/>
  <c r="E34" i="53"/>
  <c r="L13" i="55"/>
  <c r="H50" i="53"/>
  <c r="D43" i="53"/>
  <c r="B39" i="58"/>
  <c r="E39" i="53"/>
  <c r="E30" i="53"/>
  <c r="E21" i="53"/>
  <c r="E19" i="53"/>
  <c r="D51" i="53"/>
  <c r="I37" i="60"/>
  <c r="D13" i="43"/>
  <c r="E35" i="56"/>
  <c r="C22" i="53"/>
  <c r="C16" i="54"/>
  <c r="D34" i="56"/>
  <c r="H17" i="43"/>
  <c r="D39" i="43"/>
  <c r="D9" i="43"/>
  <c r="D40" i="43"/>
  <c r="H23" i="43"/>
  <c r="D32" i="43"/>
  <c r="C12" i="43"/>
  <c r="D16" i="43"/>
  <c r="T26" i="56"/>
  <c r="D23" i="44"/>
  <c r="L15" i="55"/>
  <c r="H19" i="53"/>
  <c r="H34" i="53"/>
  <c r="C36" i="43"/>
  <c r="D31" i="43"/>
  <c r="B31" i="43" s="1"/>
  <c r="B54" i="54" l="1"/>
  <c r="B52" i="56"/>
  <c r="B54" i="56"/>
  <c r="G14" i="45"/>
  <c r="C14" i="45" s="1"/>
  <c r="G39" i="45"/>
  <c r="B41" i="57"/>
  <c r="L25" i="55"/>
  <c r="B44" i="59"/>
  <c r="B19" i="59"/>
  <c r="L22" i="55"/>
  <c r="C49" i="55"/>
  <c r="H48" i="53"/>
  <c r="C26" i="53"/>
  <c r="L18" i="55"/>
  <c r="F20" i="55"/>
  <c r="E20" i="55" s="1"/>
  <c r="F44" i="55"/>
  <c r="E44" i="55" s="1"/>
  <c r="G31" i="45"/>
  <c r="C31" i="45" s="1"/>
  <c r="F38" i="55"/>
  <c r="F24" i="55"/>
  <c r="C21" i="53"/>
  <c r="H13" i="53"/>
  <c r="F31" i="55"/>
  <c r="E31" i="55" s="1"/>
  <c r="G15" i="45"/>
  <c r="C15" i="45" s="1"/>
  <c r="B15" i="45" s="1"/>
  <c r="F45" i="55"/>
  <c r="E45" i="55" s="1"/>
  <c r="F32" i="55"/>
  <c r="E32" i="55" s="1"/>
  <c r="F21" i="55"/>
  <c r="E21" i="55" s="1"/>
  <c r="G13" i="45"/>
  <c r="F14" i="55"/>
  <c r="F16" i="55"/>
  <c r="E16" i="55" s="1"/>
  <c r="F30" i="55"/>
  <c r="E30" i="55" s="1"/>
  <c r="F25" i="55"/>
  <c r="C25" i="55" s="1"/>
  <c r="C44" i="45"/>
  <c r="J18" i="45"/>
  <c r="E38" i="54"/>
  <c r="C15" i="46"/>
  <c r="C13" i="46"/>
  <c r="E49" i="54"/>
  <c r="L47" i="55"/>
  <c r="B13" i="43"/>
  <c r="C19" i="46"/>
  <c r="C23" i="46"/>
  <c r="B23" i="46" s="1"/>
  <c r="C23" i="54"/>
  <c r="B22" i="58"/>
  <c r="B26" i="43"/>
  <c r="D15" i="54"/>
  <c r="D35" i="53"/>
  <c r="D30" i="53"/>
  <c r="B16" i="58"/>
  <c r="J12" i="45"/>
  <c r="B12" i="45" s="1"/>
  <c r="C42" i="53"/>
  <c r="B40" i="58"/>
  <c r="D36" i="53"/>
  <c r="J40" i="45"/>
  <c r="B26" i="58"/>
  <c r="D31" i="53"/>
  <c r="E36" i="56"/>
  <c r="C45" i="45"/>
  <c r="B45" i="45" s="1"/>
  <c r="C41" i="54"/>
  <c r="D45" i="54"/>
  <c r="E16" i="54"/>
  <c r="J26" i="46"/>
  <c r="D42" i="53"/>
  <c r="D36" i="55"/>
  <c r="B24" i="57"/>
  <c r="L37" i="54"/>
  <c r="B43" i="59"/>
  <c r="B28" i="59"/>
  <c r="D21" i="53"/>
  <c r="B39" i="59"/>
  <c r="B31" i="44"/>
  <c r="E21" i="54"/>
  <c r="B21" i="59"/>
  <c r="B22" i="57"/>
  <c r="J44" i="46"/>
  <c r="C36" i="53"/>
  <c r="C22" i="45"/>
  <c r="B42" i="43"/>
  <c r="C32" i="56"/>
  <c r="C38" i="53"/>
  <c r="C13" i="45"/>
  <c r="B13" i="45" s="1"/>
  <c r="C48" i="46"/>
  <c r="C37" i="46"/>
  <c r="H31" i="53"/>
  <c r="E43" i="54"/>
  <c r="J14" i="46"/>
  <c r="F28" i="53"/>
  <c r="E28" i="53" s="1"/>
  <c r="G21" i="45"/>
  <c r="C21" i="45" s="1"/>
  <c r="B21" i="45" s="1"/>
  <c r="F48" i="53"/>
  <c r="E48" i="53" s="1"/>
  <c r="F49" i="53"/>
  <c r="D42" i="55"/>
  <c r="D37" i="54"/>
  <c r="D33" i="55"/>
  <c r="D16" i="56"/>
  <c r="B15" i="58"/>
  <c r="J43" i="46"/>
  <c r="D28" i="54"/>
  <c r="B30" i="57"/>
  <c r="C12" i="56"/>
  <c r="B33" i="59"/>
  <c r="O50" i="56"/>
  <c r="D47" i="54"/>
  <c r="D50" i="53"/>
  <c r="D48" i="53"/>
  <c r="C30" i="56"/>
  <c r="B29" i="46"/>
  <c r="L17" i="54"/>
  <c r="E16" i="56"/>
  <c r="H12" i="53"/>
  <c r="H45" i="53"/>
  <c r="C16" i="55"/>
  <c r="E14" i="55"/>
  <c r="C51" i="53"/>
  <c r="B37" i="46"/>
  <c r="E47" i="56"/>
  <c r="E26" i="56"/>
  <c r="D47" i="53"/>
  <c r="C43" i="55"/>
  <c r="H43" i="53"/>
  <c r="C43" i="53"/>
  <c r="B36" i="58"/>
  <c r="B14" i="58"/>
  <c r="C49" i="54"/>
  <c r="C28" i="53"/>
  <c r="C14" i="55"/>
  <c r="C43" i="54"/>
  <c r="E27" i="54"/>
  <c r="B33" i="43"/>
  <c r="D38" i="53"/>
  <c r="C19" i="53"/>
  <c r="B19" i="53" s="1"/>
  <c r="O25" i="56"/>
  <c r="B19" i="58"/>
  <c r="B47" i="59"/>
  <c r="O11" i="56"/>
  <c r="E38" i="55"/>
  <c r="C24" i="53"/>
  <c r="E44" i="56"/>
  <c r="D37" i="55"/>
  <c r="D37" i="56"/>
  <c r="D41" i="55"/>
  <c r="B41" i="58"/>
  <c r="C17" i="45"/>
  <c r="J26" i="45"/>
  <c r="C33" i="45"/>
  <c r="E36" i="54"/>
  <c r="C11" i="45"/>
  <c r="C24" i="45"/>
  <c r="B24" i="45" s="1"/>
  <c r="C36" i="45"/>
  <c r="B43" i="43"/>
  <c r="B13" i="59"/>
  <c r="D37" i="53"/>
  <c r="D14" i="55"/>
  <c r="O38" i="56"/>
  <c r="J47" i="45"/>
  <c r="L24" i="55"/>
  <c r="D19" i="55"/>
  <c r="J20" i="46"/>
  <c r="D43" i="56"/>
  <c r="B34" i="45"/>
  <c r="B12" i="56"/>
  <c r="C25" i="46"/>
  <c r="B25" i="46" s="1"/>
  <c r="C20" i="45"/>
  <c r="C32" i="46"/>
  <c r="C20" i="54"/>
  <c r="C27" i="45"/>
  <c r="B27" i="45" s="1"/>
  <c r="J30" i="45"/>
  <c r="D13" i="53"/>
  <c r="C14" i="54"/>
  <c r="E42" i="55"/>
  <c r="D49" i="54"/>
  <c r="D13" i="55"/>
  <c r="B23" i="58"/>
  <c r="J43" i="45"/>
  <c r="J13" i="46"/>
  <c r="C34" i="53"/>
  <c r="C35" i="53"/>
  <c r="L24" i="54"/>
  <c r="B48" i="46"/>
  <c r="D24" i="53"/>
  <c r="B24" i="46"/>
  <c r="E23" i="55"/>
  <c r="O43" i="56"/>
  <c r="C32" i="45"/>
  <c r="E17" i="55"/>
  <c r="B13" i="57"/>
  <c r="C14" i="56"/>
  <c r="B29" i="43"/>
  <c r="D18" i="53"/>
  <c r="C25" i="56"/>
  <c r="E25" i="54"/>
  <c r="C21" i="54"/>
  <c r="E11" i="54"/>
  <c r="E18" i="55"/>
  <c r="D35" i="55"/>
  <c r="L21" i="54"/>
  <c r="B48" i="58"/>
  <c r="B46" i="58"/>
  <c r="D38" i="54"/>
  <c r="B14" i="59"/>
  <c r="D13" i="54"/>
  <c r="E37" i="56"/>
  <c r="J36" i="46"/>
  <c r="B36" i="46" s="1"/>
  <c r="C36" i="55"/>
  <c r="B36" i="55" s="1"/>
  <c r="B21" i="57"/>
  <c r="B17" i="60"/>
  <c r="C17" i="56"/>
  <c r="C39" i="53"/>
  <c r="B39" i="53" s="1"/>
  <c r="B28" i="46"/>
  <c r="D19" i="54"/>
  <c r="C23" i="56"/>
  <c r="E23" i="56"/>
  <c r="D26" i="55"/>
  <c r="C25" i="54"/>
  <c r="H28" i="53"/>
  <c r="C17" i="54"/>
  <c r="E17" i="54"/>
  <c r="B42" i="57"/>
  <c r="H49" i="53"/>
  <c r="D49" i="53"/>
  <c r="B47" i="44"/>
  <c r="B33" i="44"/>
  <c r="E26" i="54"/>
  <c r="D26" i="54"/>
  <c r="B20" i="46"/>
  <c r="J44" i="45"/>
  <c r="B44" i="45" s="1"/>
  <c r="E31" i="56"/>
  <c r="E30" i="56"/>
  <c r="C37" i="54"/>
  <c r="B46" i="57"/>
  <c r="C13" i="55"/>
  <c r="E13" i="55"/>
  <c r="C18" i="56"/>
  <c r="E18" i="56"/>
  <c r="B43" i="45"/>
  <c r="L50" i="54"/>
  <c r="C50" i="56"/>
  <c r="B15" i="46"/>
  <c r="D43" i="55"/>
  <c r="C24" i="54"/>
  <c r="C31" i="56"/>
  <c r="O31" i="56"/>
  <c r="E27" i="56"/>
  <c r="B35" i="58"/>
  <c r="C36" i="54"/>
  <c r="E40" i="56"/>
  <c r="E17" i="56"/>
  <c r="B27" i="58"/>
  <c r="C30" i="53"/>
  <c r="B34" i="43"/>
  <c r="B26" i="57"/>
  <c r="J11" i="45"/>
  <c r="B11" i="45" s="1"/>
  <c r="B44" i="43"/>
  <c r="B21" i="43"/>
  <c r="D32" i="56"/>
  <c r="C18" i="45"/>
  <c r="B18" i="45" s="1"/>
  <c r="C28" i="45"/>
  <c r="C35" i="45"/>
  <c r="B35" i="45" s="1"/>
  <c r="D18" i="55"/>
  <c r="B10" i="58"/>
  <c r="B17" i="44"/>
  <c r="B49" i="45"/>
  <c r="B18" i="57"/>
  <c r="C48" i="54"/>
  <c r="B48" i="57"/>
  <c r="B26" i="46"/>
  <c r="B35" i="57"/>
  <c r="C40" i="56"/>
  <c r="C48" i="45"/>
  <c r="B48" i="45" s="1"/>
  <c r="B18" i="46"/>
  <c r="B14" i="43"/>
  <c r="C31" i="54"/>
  <c r="B11" i="46"/>
  <c r="D43" i="54"/>
  <c r="J17" i="45"/>
  <c r="B32" i="58"/>
  <c r="B49" i="59"/>
  <c r="D50" i="54"/>
  <c r="D22" i="56"/>
  <c r="J41" i="45"/>
  <c r="E19" i="54"/>
  <c r="B12" i="46"/>
  <c r="D33" i="53"/>
  <c r="O46" i="56"/>
  <c r="E22" i="54"/>
  <c r="D14" i="53"/>
  <c r="B28" i="58"/>
  <c r="D17" i="55"/>
  <c r="D20" i="53"/>
  <c r="E29" i="56"/>
  <c r="C23" i="45"/>
  <c r="B23" i="45" s="1"/>
  <c r="C26" i="56"/>
  <c r="B30" i="59"/>
  <c r="C43" i="46"/>
  <c r="O45" i="56"/>
  <c r="J16" i="45"/>
  <c r="J22" i="45"/>
  <c r="O30" i="56"/>
  <c r="O13" i="56"/>
  <c r="C19" i="45"/>
  <c r="B19" i="45" s="1"/>
  <c r="C25" i="45"/>
  <c r="B25" i="45" s="1"/>
  <c r="B42" i="46"/>
  <c r="C41" i="46"/>
  <c r="B38" i="46"/>
  <c r="E15" i="54"/>
  <c r="B34" i="57"/>
  <c r="D42" i="54"/>
  <c r="D22" i="54"/>
  <c r="B16" i="59"/>
  <c r="O37" i="56"/>
  <c r="B11" i="57"/>
  <c r="E42" i="56"/>
  <c r="E42" i="54"/>
  <c r="E18" i="54"/>
  <c r="C13" i="54"/>
  <c r="D11" i="54"/>
  <c r="B28" i="43"/>
  <c r="B35" i="59"/>
  <c r="D15" i="55"/>
  <c r="J21" i="46"/>
  <c r="B21" i="46" s="1"/>
  <c r="C29" i="55"/>
  <c r="B25" i="57"/>
  <c r="E22" i="56"/>
  <c r="B19" i="46"/>
  <c r="L38" i="54"/>
  <c r="D15" i="56"/>
  <c r="J39" i="45"/>
  <c r="C12" i="55"/>
  <c r="B37" i="58"/>
  <c r="E28" i="56"/>
  <c r="B34" i="58"/>
  <c r="B15" i="59"/>
  <c r="O20" i="56"/>
  <c r="D45" i="55"/>
  <c r="B14" i="46"/>
  <c r="O49" i="56"/>
  <c r="B17" i="46"/>
  <c r="B16" i="57"/>
  <c r="D32" i="55"/>
  <c r="L33" i="54"/>
  <c r="B49" i="46"/>
  <c r="C29" i="45"/>
  <c r="B29" i="45" s="1"/>
  <c r="J36" i="45"/>
  <c r="L16" i="54"/>
  <c r="D23" i="56"/>
  <c r="B25" i="43"/>
  <c r="C30" i="46"/>
  <c r="B30" i="46" s="1"/>
  <c r="B32" i="59"/>
  <c r="O14" i="56"/>
  <c r="C42" i="45"/>
  <c r="B42" i="45" s="1"/>
  <c r="L44" i="55"/>
  <c r="C45" i="46"/>
  <c r="B45" i="46" s="1"/>
  <c r="B42" i="58"/>
  <c r="D11" i="55"/>
  <c r="B26" i="44"/>
  <c r="C29" i="54"/>
  <c r="C40" i="54"/>
  <c r="B24" i="44"/>
  <c r="O27" i="56"/>
  <c r="B47" i="58"/>
  <c r="B39" i="44"/>
  <c r="D14" i="54"/>
  <c r="L14" i="54"/>
  <c r="L19" i="55"/>
  <c r="C19" i="55"/>
  <c r="B19" i="55" s="1"/>
  <c r="L36" i="55"/>
  <c r="L11" i="55"/>
  <c r="L34" i="54"/>
  <c r="L23" i="55"/>
  <c r="C31" i="55"/>
  <c r="C24" i="55"/>
  <c r="L17" i="55"/>
  <c r="L23" i="54"/>
  <c r="B36" i="59"/>
  <c r="B31" i="59"/>
  <c r="B10" i="44"/>
  <c r="B46" i="46"/>
  <c r="L35" i="55"/>
  <c r="B28" i="45"/>
  <c r="B40" i="59"/>
  <c r="C32" i="55"/>
  <c r="E39" i="54"/>
  <c r="C27" i="56"/>
  <c r="J39" i="46"/>
  <c r="B39" i="46" s="1"/>
  <c r="B38" i="57"/>
  <c r="B36" i="43"/>
  <c r="C47" i="56"/>
  <c r="H39" i="53"/>
  <c r="L44" i="54"/>
  <c r="D33" i="54"/>
  <c r="L48" i="55"/>
  <c r="C28" i="54"/>
  <c r="C28" i="55"/>
  <c r="B28" i="55" s="1"/>
  <c r="C38" i="54"/>
  <c r="D27" i="53"/>
  <c r="H51" i="53"/>
  <c r="C42" i="54"/>
  <c r="C27" i="54"/>
  <c r="D30" i="55"/>
  <c r="E46" i="56"/>
  <c r="C35" i="56"/>
  <c r="E13" i="54"/>
  <c r="E41" i="56"/>
  <c r="B31" i="57"/>
  <c r="B20" i="57"/>
  <c r="D28" i="56"/>
  <c r="B28" i="56" s="1"/>
  <c r="B50" i="59"/>
  <c r="D25" i="54"/>
  <c r="B15" i="43"/>
  <c r="H26" i="53"/>
  <c r="B27" i="46"/>
  <c r="D12" i="55"/>
  <c r="B15" i="44"/>
  <c r="C45" i="54"/>
  <c r="B20" i="43"/>
  <c r="B40" i="44"/>
  <c r="B35" i="43"/>
  <c r="B11" i="44"/>
  <c r="O48" i="56"/>
  <c r="B22" i="59"/>
  <c r="D35" i="54"/>
  <c r="C33" i="53"/>
  <c r="J33" i="46"/>
  <c r="J33" i="45"/>
  <c r="B10" i="46"/>
  <c r="C45" i="55"/>
  <c r="B29" i="57"/>
  <c r="B18" i="43"/>
  <c r="C13" i="53"/>
  <c r="J20" i="45"/>
  <c r="B31" i="45"/>
  <c r="B37" i="45"/>
  <c r="B12" i="59"/>
  <c r="C41" i="55"/>
  <c r="J40" i="46"/>
  <c r="B40" i="46" s="1"/>
  <c r="D18" i="54"/>
  <c r="C50" i="53"/>
  <c r="D40" i="53"/>
  <c r="L25" i="54"/>
  <c r="C15" i="54"/>
  <c r="B44" i="46"/>
  <c r="B17" i="53"/>
  <c r="E12" i="55"/>
  <c r="E43" i="56"/>
  <c r="C39" i="54"/>
  <c r="B39" i="55"/>
  <c r="C34" i="54"/>
  <c r="B32" i="46"/>
  <c r="E25" i="55"/>
  <c r="B27" i="59"/>
  <c r="D46" i="55"/>
  <c r="C38" i="45"/>
  <c r="B38" i="45" s="1"/>
  <c r="O26" i="56"/>
  <c r="L48" i="54"/>
  <c r="B51" i="53"/>
  <c r="E37" i="55"/>
  <c r="D21" i="55"/>
  <c r="E29" i="54"/>
  <c r="D38" i="55"/>
  <c r="E32" i="56"/>
  <c r="E12" i="54"/>
  <c r="O16" i="56"/>
  <c r="C20" i="55"/>
  <c r="D47" i="56"/>
  <c r="L18" i="54"/>
  <c r="C42" i="55"/>
  <c r="B42" i="55" s="1"/>
  <c r="D42" i="56"/>
  <c r="D34" i="53"/>
  <c r="B20" i="59"/>
  <c r="C46" i="55"/>
  <c r="B45" i="43"/>
  <c r="D46" i="54"/>
  <c r="B28" i="57"/>
  <c r="D40" i="54"/>
  <c r="D16" i="54"/>
  <c r="B43" i="58"/>
  <c r="B19" i="43"/>
  <c r="E23" i="54"/>
  <c r="D24" i="54"/>
  <c r="B41" i="59"/>
  <c r="D31" i="54"/>
  <c r="C12" i="54"/>
  <c r="C44" i="56"/>
  <c r="B37" i="43"/>
  <c r="B40" i="45"/>
  <c r="E35" i="55"/>
  <c r="B35" i="46"/>
  <c r="E29" i="55"/>
  <c r="C45" i="53"/>
  <c r="B48" i="44"/>
  <c r="D23" i="53"/>
  <c r="C16" i="45"/>
  <c r="J32" i="45"/>
  <c r="C41" i="45"/>
  <c r="B37" i="59"/>
  <c r="C39" i="45"/>
  <c r="B39" i="45" s="1"/>
  <c r="B34" i="44"/>
  <c r="D15" i="53"/>
  <c r="B48" i="43"/>
  <c r="E41" i="54"/>
  <c r="E20" i="54"/>
  <c r="L13" i="54"/>
  <c r="E12" i="56"/>
  <c r="B49" i="57"/>
  <c r="B47" i="46"/>
  <c r="D39" i="54"/>
  <c r="L39" i="54"/>
  <c r="D16" i="55"/>
  <c r="L16" i="55"/>
  <c r="L31" i="55"/>
  <c r="D31" i="55"/>
  <c r="L37" i="55"/>
  <c r="C37" i="55"/>
  <c r="C45" i="56"/>
  <c r="E45" i="56"/>
  <c r="H41" i="53"/>
  <c r="C41" i="53"/>
  <c r="C15" i="56"/>
  <c r="C16" i="53"/>
  <c r="H16" i="53"/>
  <c r="B32" i="44"/>
  <c r="H24" i="53"/>
  <c r="B16" i="43"/>
  <c r="B43" i="46"/>
  <c r="O47" i="56"/>
  <c r="O15" i="56"/>
  <c r="D25" i="55"/>
  <c r="L12" i="54"/>
  <c r="H17" i="53"/>
  <c r="D23" i="55"/>
  <c r="C22" i="56"/>
  <c r="L30" i="55"/>
  <c r="D21" i="56"/>
  <c r="B21" i="56" s="1"/>
  <c r="D13" i="56"/>
  <c r="D41" i="54"/>
  <c r="D16" i="53"/>
  <c r="C33" i="54"/>
  <c r="L42" i="55"/>
  <c r="D47" i="55"/>
  <c r="L30" i="54"/>
  <c r="D44" i="56"/>
  <c r="D29" i="55"/>
  <c r="L21" i="55"/>
  <c r="L49" i="55"/>
  <c r="D12" i="54"/>
  <c r="D48" i="55"/>
  <c r="C44" i="53"/>
  <c r="B24" i="58"/>
  <c r="D23" i="54"/>
  <c r="B22" i="43"/>
  <c r="L15" i="54"/>
  <c r="D45" i="53"/>
  <c r="D41" i="56"/>
  <c r="B45" i="59"/>
  <c r="D12" i="53"/>
  <c r="B34" i="46"/>
  <c r="D22" i="53"/>
  <c r="D36" i="54"/>
  <c r="B12" i="57"/>
  <c r="O18" i="56"/>
  <c r="E34" i="54"/>
  <c r="L45" i="54"/>
  <c r="D40" i="55"/>
  <c r="D30" i="56"/>
  <c r="C49" i="56"/>
  <c r="B44" i="57"/>
  <c r="B33" i="57"/>
  <c r="H36" i="53"/>
  <c r="E15" i="56"/>
  <c r="B32" i="53"/>
  <c r="B31" i="46"/>
  <c r="L41" i="54"/>
  <c r="B40" i="43"/>
  <c r="D28" i="53"/>
  <c r="D27" i="54"/>
  <c r="D29" i="54"/>
  <c r="B14" i="45"/>
  <c r="L35" i="54"/>
  <c r="B49" i="58"/>
  <c r="L39" i="55"/>
  <c r="E21" i="56"/>
  <c r="B32" i="43"/>
  <c r="C40" i="53"/>
  <c r="D32" i="54"/>
  <c r="D46" i="56"/>
  <c r="D49" i="55"/>
  <c r="L26" i="55"/>
  <c r="C43" i="56"/>
  <c r="C33" i="46"/>
  <c r="C31" i="53"/>
  <c r="B31" i="53" s="1"/>
  <c r="B16" i="45"/>
  <c r="C38" i="56"/>
  <c r="L46" i="55"/>
  <c r="O23" i="56"/>
  <c r="C48" i="56"/>
  <c r="B30" i="58"/>
  <c r="B18" i="59"/>
  <c r="B37" i="44"/>
  <c r="B25" i="59"/>
  <c r="D20" i="56"/>
  <c r="H33" i="53"/>
  <c r="B13" i="46"/>
  <c r="B46" i="59"/>
  <c r="D36" i="56"/>
  <c r="B36" i="56" s="1"/>
  <c r="L40" i="54"/>
  <c r="B38" i="43"/>
  <c r="H20" i="53"/>
  <c r="L19" i="54"/>
  <c r="C19" i="54"/>
  <c r="L26" i="54"/>
  <c r="C26" i="54"/>
  <c r="H27" i="53"/>
  <c r="C27" i="53"/>
  <c r="C11" i="54"/>
  <c r="L11" i="54"/>
  <c r="C23" i="53"/>
  <c r="H23" i="53"/>
  <c r="D20" i="54"/>
  <c r="L20" i="54"/>
  <c r="B25" i="54"/>
  <c r="C35" i="55"/>
  <c r="L46" i="54"/>
  <c r="B12" i="43"/>
  <c r="H44" i="53"/>
  <c r="L42" i="54"/>
  <c r="C39" i="56"/>
  <c r="B10" i="57"/>
  <c r="H35" i="53"/>
  <c r="E34" i="56"/>
  <c r="C34" i="56"/>
  <c r="B45" i="58"/>
  <c r="D49" i="56"/>
  <c r="O19" i="56"/>
  <c r="E33" i="56"/>
  <c r="B9" i="44"/>
  <c r="B40" i="57"/>
  <c r="B32" i="57"/>
  <c r="L41" i="55"/>
  <c r="C29" i="56"/>
  <c r="C23" i="55"/>
  <c r="C35" i="54"/>
  <c r="B39" i="43"/>
  <c r="C18" i="53"/>
  <c r="L49" i="54"/>
  <c r="L20" i="55"/>
  <c r="C18" i="55"/>
  <c r="B18" i="55" s="1"/>
  <c r="E48" i="56"/>
  <c r="D21" i="54"/>
  <c r="C16" i="56"/>
  <c r="L22" i="54"/>
  <c r="L47" i="54"/>
  <c r="C33" i="56"/>
  <c r="L27" i="54"/>
  <c r="C11" i="56"/>
  <c r="O22" i="56"/>
  <c r="H37" i="53"/>
  <c r="C32" i="54"/>
  <c r="C11" i="55"/>
  <c r="B16" i="46"/>
  <c r="L31" i="54"/>
  <c r="B43" i="57"/>
  <c r="O35" i="56"/>
  <c r="D14" i="56"/>
  <c r="B14" i="56" s="1"/>
  <c r="B42" i="59"/>
  <c r="D24" i="56"/>
  <c r="B22" i="46"/>
  <c r="O24" i="56"/>
  <c r="B29" i="58"/>
  <c r="H21" i="53"/>
  <c r="L36" i="54"/>
  <c r="C50" i="55"/>
  <c r="O12" i="56"/>
  <c r="B41" i="43"/>
  <c r="C24" i="56"/>
  <c r="D50" i="55"/>
  <c r="L50" i="55"/>
  <c r="O17" i="56"/>
  <c r="B10" i="45"/>
  <c r="D17" i="54"/>
  <c r="B17" i="56"/>
  <c r="E24" i="55"/>
  <c r="D24" i="55"/>
  <c r="B9" i="43"/>
  <c r="B21" i="53"/>
  <c r="B17" i="57"/>
  <c r="H32" i="53"/>
  <c r="E13" i="56"/>
  <c r="C13" i="56"/>
  <c r="B34" i="59"/>
  <c r="C18" i="54"/>
  <c r="B17" i="58"/>
  <c r="D25" i="53"/>
  <c r="D41" i="53"/>
  <c r="C46" i="53"/>
  <c r="B46" i="53" s="1"/>
  <c r="H46" i="53"/>
  <c r="D26" i="56"/>
  <c r="D34" i="55"/>
  <c r="C34" i="55"/>
  <c r="L32" i="55"/>
  <c r="O36" i="56"/>
  <c r="L43" i="54"/>
  <c r="C42" i="56"/>
  <c r="O42" i="56"/>
  <c r="B38" i="59"/>
  <c r="H22" i="53"/>
  <c r="B26" i="59"/>
  <c r="C26" i="55"/>
  <c r="B26" i="55" s="1"/>
  <c r="B23" i="59"/>
  <c r="C33" i="55"/>
  <c r="L33" i="55"/>
  <c r="B38" i="58"/>
  <c r="H29" i="53"/>
  <c r="D29" i="53"/>
  <c r="E20" i="56"/>
  <c r="C20" i="56"/>
  <c r="D26" i="53"/>
  <c r="B41" i="60"/>
  <c r="C41" i="56"/>
  <c r="E19" i="56"/>
  <c r="C19" i="56"/>
  <c r="B30" i="45"/>
  <c r="C14" i="53"/>
  <c r="C46" i="56"/>
  <c r="B46" i="60"/>
  <c r="L45" i="55"/>
  <c r="C12" i="53"/>
  <c r="D44" i="54"/>
  <c r="C15" i="53"/>
  <c r="H15" i="53"/>
  <c r="L12" i="55"/>
  <c r="L29" i="54"/>
  <c r="B38" i="53"/>
  <c r="J41" i="46"/>
  <c r="H38" i="53"/>
  <c r="B37" i="60"/>
  <c r="C37" i="56"/>
  <c r="D20" i="55"/>
  <c r="B25" i="56"/>
  <c r="D30" i="54"/>
  <c r="L34" i="55"/>
  <c r="B42" i="53"/>
  <c r="C25" i="53"/>
  <c r="H25" i="53"/>
  <c r="C38" i="55"/>
  <c r="B29" i="53" l="1"/>
  <c r="B32" i="54"/>
  <c r="B16" i="56"/>
  <c r="B18" i="53"/>
  <c r="B29" i="56"/>
  <c r="B48" i="56"/>
  <c r="B40" i="53"/>
  <c r="B22" i="53"/>
  <c r="B23" i="54"/>
  <c r="B44" i="53"/>
  <c r="B41" i="54"/>
  <c r="B16" i="54"/>
  <c r="B34" i="54"/>
  <c r="B35" i="56"/>
  <c r="B27" i="56"/>
  <c r="B13" i="54"/>
  <c r="B20" i="53"/>
  <c r="B31" i="56"/>
  <c r="B50" i="56"/>
  <c r="B18" i="56"/>
  <c r="B35" i="53"/>
  <c r="B43" i="53"/>
  <c r="B47" i="54"/>
  <c r="B30" i="54"/>
  <c r="B44" i="54"/>
  <c r="B37" i="56"/>
  <c r="B14" i="53"/>
  <c r="B19" i="56"/>
  <c r="B26" i="53"/>
  <c r="B11" i="56"/>
  <c r="B33" i="56"/>
  <c r="B34" i="56"/>
  <c r="B39" i="56"/>
  <c r="B20" i="54"/>
  <c r="B38" i="56"/>
  <c r="B43" i="56"/>
  <c r="B49" i="55"/>
  <c r="B28" i="53"/>
  <c r="B45" i="56"/>
  <c r="B16" i="55"/>
  <c r="B46" i="54"/>
  <c r="B45" i="54"/>
  <c r="B22" i="54"/>
  <c r="B17" i="55"/>
  <c r="B50" i="54"/>
  <c r="B40" i="56"/>
  <c r="B48" i="54"/>
  <c r="B37" i="53"/>
  <c r="B49" i="54"/>
  <c r="B47" i="53"/>
  <c r="F40" i="55"/>
  <c r="N38" i="44"/>
  <c r="K13" i="44"/>
  <c r="B33" i="55"/>
  <c r="B29" i="54"/>
  <c r="C30" i="55"/>
  <c r="B30" i="55" s="1"/>
  <c r="B40" i="54"/>
  <c r="B34" i="53"/>
  <c r="B47" i="56"/>
  <c r="B15" i="54"/>
  <c r="B13" i="53"/>
  <c r="B22" i="45"/>
  <c r="B32" i="56"/>
  <c r="C21" i="55"/>
  <c r="B21" i="55" s="1"/>
  <c r="F15" i="55"/>
  <c r="N13" i="44"/>
  <c r="C38" i="44"/>
  <c r="B38" i="44" s="1"/>
  <c r="K38" i="44"/>
  <c r="N28" i="44"/>
  <c r="C28" i="44"/>
  <c r="B28" i="44" s="1"/>
  <c r="C19" i="44"/>
  <c r="B19" i="44" s="1"/>
  <c r="N19" i="44"/>
  <c r="C43" i="44"/>
  <c r="B43" i="44" s="1"/>
  <c r="N43" i="44"/>
  <c r="N29" i="44"/>
  <c r="C29" i="44"/>
  <c r="B29" i="44" s="1"/>
  <c r="C36" i="44"/>
  <c r="B36" i="44" s="1"/>
  <c r="N36" i="44"/>
  <c r="C42" i="44"/>
  <c r="B42" i="44" s="1"/>
  <c r="N42" i="44"/>
  <c r="C18" i="44"/>
  <c r="B18" i="44" s="1"/>
  <c r="N18" i="44"/>
  <c r="B24" i="53"/>
  <c r="N23" i="44"/>
  <c r="C23" i="44"/>
  <c r="B23" i="44" s="1"/>
  <c r="C14" i="44"/>
  <c r="B14" i="44" s="1"/>
  <c r="N14" i="44"/>
  <c r="N12" i="44"/>
  <c r="C12" i="44"/>
  <c r="B12" i="44" s="1"/>
  <c r="N30" i="44"/>
  <c r="C30" i="44"/>
  <c r="B30" i="44" s="1"/>
  <c r="N22" i="44"/>
  <c r="C22" i="44"/>
  <c r="B22" i="44" s="1"/>
  <c r="C44" i="55"/>
  <c r="B44" i="55" s="1"/>
  <c r="B43" i="55"/>
  <c r="B36" i="53"/>
  <c r="B41" i="46"/>
  <c r="B17" i="54"/>
  <c r="B23" i="55"/>
  <c r="C48" i="53"/>
  <c r="B48" i="53" s="1"/>
  <c r="B35" i="55"/>
  <c r="B27" i="53"/>
  <c r="B19" i="54"/>
  <c r="B30" i="56"/>
  <c r="B29" i="55"/>
  <c r="B31" i="55"/>
  <c r="B31" i="54"/>
  <c r="B33" i="45"/>
  <c r="B17" i="45"/>
  <c r="B26" i="54"/>
  <c r="B37" i="55"/>
  <c r="B41" i="45"/>
  <c r="B50" i="53"/>
  <c r="B20" i="45"/>
  <c r="B33" i="53"/>
  <c r="B28" i="54"/>
  <c r="B36" i="45"/>
  <c r="B30" i="53"/>
  <c r="G47" i="45"/>
  <c r="C47" i="45" s="1"/>
  <c r="B47" i="45" s="1"/>
  <c r="G46" i="45"/>
  <c r="C46" i="45" s="1"/>
  <c r="B46" i="45" s="1"/>
  <c r="K20" i="44"/>
  <c r="E49" i="53"/>
  <c r="C49" i="53"/>
  <c r="G26" i="45"/>
  <c r="C26" i="45" s="1"/>
  <c r="B26" i="45" s="1"/>
  <c r="N20" i="44"/>
  <c r="F22" i="55"/>
  <c r="B39" i="54"/>
  <c r="C17" i="43"/>
  <c r="B17" i="43" s="1"/>
  <c r="K17" i="43"/>
  <c r="B49" i="56"/>
  <c r="B23" i="53"/>
  <c r="B42" i="54"/>
  <c r="B43" i="54"/>
  <c r="B37" i="54"/>
  <c r="B13" i="55"/>
  <c r="B14" i="55"/>
  <c r="B16" i="53"/>
  <c r="B44" i="56"/>
  <c r="B46" i="55"/>
  <c r="B25" i="53"/>
  <c r="B34" i="55"/>
  <c r="B41" i="55"/>
  <c r="B45" i="55"/>
  <c r="B38" i="54"/>
  <c r="B32" i="45"/>
  <c r="B14" i="54"/>
  <c r="B24" i="54"/>
  <c r="B21" i="54"/>
  <c r="B15" i="56"/>
  <c r="B12" i="55"/>
  <c r="B23" i="56"/>
  <c r="B18" i="54"/>
  <c r="B22" i="56"/>
  <c r="B25" i="55"/>
  <c r="B24" i="55"/>
  <c r="B36" i="54"/>
  <c r="B33" i="54"/>
  <c r="B32" i="55"/>
  <c r="B26" i="56"/>
  <c r="B11" i="55"/>
  <c r="B11" i="54"/>
  <c r="B27" i="54"/>
  <c r="B46" i="56"/>
  <c r="B45" i="53"/>
  <c r="B12" i="54"/>
  <c r="B38" i="55"/>
  <c r="B20" i="55"/>
  <c r="B15" i="53"/>
  <c r="B42" i="56"/>
  <c r="B35" i="54"/>
  <c r="B33" i="46"/>
  <c r="B12" i="53"/>
  <c r="B41" i="56"/>
  <c r="B41" i="53"/>
  <c r="B20" i="56"/>
  <c r="B13" i="56"/>
  <c r="B24" i="56"/>
  <c r="B50" i="55"/>
  <c r="B49" i="53" l="1"/>
  <c r="C13" i="44"/>
  <c r="B13" i="44" s="1"/>
  <c r="E15" i="55"/>
  <c r="C15" i="55"/>
  <c r="B15" i="55" s="1"/>
  <c r="C40" i="55"/>
  <c r="B40" i="55" s="1"/>
  <c r="E40" i="55"/>
  <c r="E22" i="55"/>
  <c r="C22" i="55"/>
  <c r="K25" i="44"/>
  <c r="N45" i="44"/>
  <c r="F47" i="55"/>
  <c r="F48" i="55"/>
  <c r="N46" i="44"/>
  <c r="C20" i="44"/>
  <c r="B20" i="44" s="1"/>
  <c r="N25" i="44"/>
  <c r="F27" i="55"/>
  <c r="K45" i="44"/>
  <c r="K46" i="44"/>
  <c r="C46" i="44"/>
  <c r="B46" i="44" s="1"/>
  <c r="B22" i="55" l="1"/>
  <c r="C45" i="44"/>
  <c r="B45" i="44" s="1"/>
  <c r="E48" i="55"/>
  <c r="C48" i="55"/>
  <c r="C25" i="44"/>
  <c r="B25" i="44" s="1"/>
  <c r="E27" i="55"/>
  <c r="C27" i="55"/>
  <c r="B27" i="55" s="1"/>
  <c r="C47" i="55"/>
  <c r="B47" i="55" s="1"/>
  <c r="E47" i="55"/>
  <c r="B48" i="55" l="1"/>
</calcChain>
</file>

<file path=xl/sharedStrings.xml><?xml version="1.0" encoding="utf-8"?>
<sst xmlns="http://schemas.openxmlformats.org/spreadsheetml/2006/main" count="838" uniqueCount="109">
  <si>
    <t>IV kw 2007</t>
  </si>
  <si>
    <t>I kw 2008</t>
  </si>
  <si>
    <t>Międzynarodowa pozycja inwestycyjna netto / International investment positions net</t>
  </si>
  <si>
    <t>Netto / Net</t>
  </si>
  <si>
    <t>Pasywa / Liabilities</t>
  </si>
  <si>
    <t>NBP / Monetary authorities</t>
  </si>
  <si>
    <t>MIF (z wyłączeniem NBP)/ MFIs (excluding central bank)</t>
  </si>
  <si>
    <t>Sektor rządowy i samorządowy / General government</t>
  </si>
  <si>
    <t>Pozostałe sektory / Other sectors</t>
  </si>
  <si>
    <t>I kw 2004</t>
  </si>
  <si>
    <t>II kw 2004</t>
  </si>
  <si>
    <t>III kw 2004</t>
  </si>
  <si>
    <t>IV kw 2004</t>
  </si>
  <si>
    <t>I kw 2005</t>
  </si>
  <si>
    <t>II kw 2005</t>
  </si>
  <si>
    <t>III kw 2005</t>
  </si>
  <si>
    <t>IV kw 2005</t>
  </si>
  <si>
    <t>I kw 2006</t>
  </si>
  <si>
    <t>II kw 2006</t>
  </si>
  <si>
    <t>III kw 2006</t>
  </si>
  <si>
    <t>IV kw 2006</t>
  </si>
  <si>
    <t>I kw 2007</t>
  </si>
  <si>
    <t>II kw 2007</t>
  </si>
  <si>
    <t>III kw 2007</t>
  </si>
  <si>
    <t>II kw 2008</t>
  </si>
  <si>
    <t>III kw 2008</t>
  </si>
  <si>
    <t>IV kw 2008</t>
  </si>
  <si>
    <t>Międzynarodowa pozycja inwestycyjna - aktywa, pasywa / International investment positions - assets, liabilities</t>
  </si>
  <si>
    <t xml:space="preserve">Polskie inwestycje bezpośrednie za granicą / Direct investment abroad </t>
  </si>
  <si>
    <t xml:space="preserve">Inwestycje bezpośrednie / Direct investment </t>
  </si>
  <si>
    <t>Inwestycje portfelowe / Portfolio investment</t>
  </si>
  <si>
    <t>Pozostałe inwestycje /  Other investment</t>
  </si>
  <si>
    <t>Derywaty finansowe /  Financial derivatives</t>
  </si>
  <si>
    <t>Oficjalne aktywa rezerwowe /  Reserve assets</t>
  </si>
  <si>
    <t>Kapitał własny i reinwestowane zyski / Equity capital and reinvested earnings</t>
  </si>
  <si>
    <t>Razem / Total</t>
  </si>
  <si>
    <t>Należności polskich inwestorów / Claims on affiliated enterprises</t>
  </si>
  <si>
    <t>Pozostały kapitał / Other capital</t>
  </si>
  <si>
    <t>Zagraniczne inwestycje bezpośrednie w Polsce / Direct investment in Poland</t>
  </si>
  <si>
    <t>Liabilities / Pasywa</t>
  </si>
  <si>
    <t>Polskie inwestycje bezpośrednie za granicą w podziale na instrumenty / Direct investment abroad divided in instruments</t>
  </si>
  <si>
    <t>Zagraniczne inwestycje bezpośrednie w Polsce w podziale na instrumanty / Direct investment in Poland divided in instruments</t>
  </si>
  <si>
    <t>Udziałowe papiery wartościowe / Equity securities</t>
  </si>
  <si>
    <t>Dłużne papiery wartościowe / Debt securities</t>
  </si>
  <si>
    <t xml:space="preserve">Długoterminowe papiery dłużne / Bonds and notes </t>
  </si>
  <si>
    <t xml:space="preserve"> Instrumenty rynku pieniężnego / Money-market instruments </t>
  </si>
  <si>
    <t>Pozostałe kredyty i pożyczki udzielone / Loans</t>
  </si>
  <si>
    <t>Gotówka, rachunki bieżące i lokaty / Currency and deposits</t>
  </si>
  <si>
    <t>Kredyty handlowe / Trade credits</t>
  </si>
  <si>
    <t>Pozostałe aktywa zagraniczne / Other assets</t>
  </si>
  <si>
    <t>Aktywa / Assets</t>
  </si>
  <si>
    <t>Międzynarodowa pozycja inwestycyjna sektora rządowego / International investment positions - government sector</t>
  </si>
  <si>
    <t>Kapitał własny/ Equity capital</t>
  </si>
  <si>
    <t>Obligacje na rynku krajowym / Bonds on the domestic market</t>
  </si>
  <si>
    <t>Obligacje na rynkach zagranicznych / Bonds on a foreign market</t>
  </si>
  <si>
    <t>Pozostałe inwestycje / Other Investment</t>
  </si>
  <si>
    <t>Pozostałe kredyty i pożyczki otrzymane / Loans</t>
  </si>
  <si>
    <t>Gotówka, rachunki bieżące i depozyty / Currency and deposits</t>
  </si>
  <si>
    <t>Pozostałe pasywa zagraniczne / Other liabilities</t>
  </si>
  <si>
    <t>Międzynarodowa pozycja inwestycyjna MIF / International investment positions - MFIs</t>
  </si>
  <si>
    <t>Derywaty finansowe / Financial derivatives</t>
  </si>
  <si>
    <t>Międzynarodowa pozycja inwestycyjna pozostałych sektorów / International investment positions - other sectors</t>
  </si>
  <si>
    <t>Oficjalne aktywa rezerwowe / Reserve assets</t>
  </si>
  <si>
    <t>Złoto monetarne / Monetary gold</t>
  </si>
  <si>
    <t>SDR / Special drawing rights</t>
  </si>
  <si>
    <t>Pozycja rezerwowa w MFW / Reserve position in the Fund</t>
  </si>
  <si>
    <t>Należności w walutach wymienialnych / Foreign exchange</t>
  </si>
  <si>
    <t>Pozostałe należności / Other claims</t>
  </si>
  <si>
    <t>Międzynarodowa pozycja inwestycyjna w podziale na sektory / International investment positions divided into sectors</t>
  </si>
  <si>
    <t>Międzynarodowa pozycja inwestycyjna netto / International investment positions, net</t>
  </si>
  <si>
    <t>Zobowiązania polskich inwestorów (-)  / Liabilities to affiliated enterprises (-)</t>
  </si>
  <si>
    <t>Międzynarodowa pozycja inwestycyjna sektora rządowego (2) / International investment positions - government  (2)</t>
  </si>
  <si>
    <t>Międzynarodowa pozycja inwestycyjna MIF (2) / International investment positions - MFIs (2)</t>
  </si>
  <si>
    <t>Międzynarodowa pozycja inwestycyjna pozostałych sektorów  (1) / International investment positions - other sectors (1)</t>
  </si>
  <si>
    <t>Międzynarodowa pozycja inwestycyjna pozostałych sektorów (2) / International investment positions - other sectors (2)</t>
  </si>
  <si>
    <t>Międzynarodowa pozycja inwestycyjna MIF (1) / International investment positions - MFIs (1)</t>
  </si>
  <si>
    <t>Należności od zaghranicznych inwestorów (-) / Claims on direct investors (-)</t>
  </si>
  <si>
    <t>Zobowiązania wobec zagranicznych inwestorów / Liabilities to direct investors</t>
  </si>
  <si>
    <t>I kw 2009</t>
  </si>
  <si>
    <t>II kw 2009</t>
  </si>
  <si>
    <t>III kw 2009</t>
  </si>
  <si>
    <t>IV kw 2009</t>
  </si>
  <si>
    <t>I kw 2010</t>
  </si>
  <si>
    <t>II kw 2010</t>
  </si>
  <si>
    <t>III kw 2010</t>
  </si>
  <si>
    <t>IV kw 2010</t>
  </si>
  <si>
    <t>I kw 2011</t>
  </si>
  <si>
    <t>II kw 2011</t>
  </si>
  <si>
    <t>III kw 2011</t>
  </si>
  <si>
    <t>IV kw 2011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</si>
  <si>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</si>
  <si>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</si>
  <si>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</si>
  <si>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</si>
  <si>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</si>
  <si>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</si>
  <si>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</si>
  <si>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</si>
  <si>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Międzynarodowa Pozycja Inwestycyjna w milionach PLN - stan na koniec okresu / International Investment Position in millions of PLN - stock at the end of period</t>
  </si>
  <si>
    <t>Okres / Period</t>
  </si>
  <si>
    <t>Zobowiązania polskich inwestorów (-) / Liabilities to affiliated enterprises (-)</t>
  </si>
  <si>
    <t>Międzynarodowa pozycja inwestycyjna sektora rządowego (1) / International investment positions - government sector (1)</t>
  </si>
  <si>
    <t>Międzynarodowa pozycja inwestycyjna NBP / International investment positions - NBP</t>
  </si>
  <si>
    <t>Międzynarodowa pozycja inwestycyjna NBP (1) / International investment positions - NBP (1)</t>
  </si>
  <si>
    <t>Międzynarodowa pozycja inwestycyjna NBP (2) / International investment positions - NBP (2)</t>
  </si>
  <si>
    <t>I kw 2014</t>
  </si>
  <si>
    <t>II kw 2014</t>
  </si>
  <si>
    <t>III kw 2014</t>
  </si>
  <si>
    <t>IV kw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</si>
</sst>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theme="0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0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A70"/>
        <bgColor indexed="64"/>
      </patternFill>
    </fill>
    <fill>
      <patternFill patternType="solid">
        <fgColor rgb="FFB4B9BE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rgb="FFD4EBF5"/>
        <bgColor indexed="64"/>
      </patternFill>
    </fill>
    <fill>
      <patternFill patternType="solid">
        <fgColor rgb="FFD7EBE8"/>
        <bgColor indexed="64"/>
      </patternFill>
    </fill>
    <fill>
      <patternFill patternType="solid">
        <fgColor rgb="FFB4DCD7"/>
        <bgColor indexed="64"/>
      </patternFill>
    </fill>
    <fill>
      <patternFill patternType="solid">
        <fgColor rgb="FFB4DCEB"/>
        <bgColor indexed="64"/>
      </patternFill>
    </fill>
    <fill>
      <patternFill patternType="solid">
        <fgColor rgb="FF41B4A7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E6E73"/>
      </left>
      <right style="thin">
        <color rgb="FFD7EBE8"/>
      </right>
      <top style="thin">
        <color rgb="FF6E6E73"/>
      </top>
      <bottom/>
      <diagonal/>
    </border>
    <border>
      <left/>
      <right/>
      <top style="thin">
        <color rgb="FF6E6E73"/>
      </top>
      <bottom/>
      <diagonal/>
    </border>
    <border>
      <left/>
      <right style="thin">
        <color rgb="FF6E6E73"/>
      </right>
      <top style="thin">
        <color rgb="FF6E6E73"/>
      </top>
      <bottom/>
      <diagonal/>
    </border>
    <border>
      <left style="thin">
        <color rgb="FF6E6E73"/>
      </left>
      <right style="thin">
        <color rgb="FFD7EBE8"/>
      </right>
      <top/>
      <bottom/>
      <diagonal/>
    </border>
    <border>
      <left style="thin">
        <color rgb="FF6E6E73"/>
      </left>
      <right style="thin">
        <color rgb="FFE6E8EB"/>
      </right>
      <top/>
      <bottom/>
      <diagonal/>
    </border>
    <border>
      <left style="thin">
        <color rgb="FF6E6E73"/>
      </left>
      <right style="thin">
        <color rgb="FFE6E8EB"/>
      </right>
      <top style="thin">
        <color rgb="FF6E6E73"/>
      </top>
      <bottom/>
      <diagonal/>
    </border>
    <border>
      <left style="thin">
        <color rgb="FF6E6E73"/>
      </left>
      <right style="thin">
        <color rgb="FFE6E8EB"/>
      </right>
      <top/>
      <bottom style="thin">
        <color rgb="FF6E6E73"/>
      </bottom>
      <diagonal/>
    </border>
    <border>
      <left style="thin">
        <color rgb="FF6E6E73"/>
      </left>
      <right/>
      <top/>
      <bottom style="thin">
        <color rgb="FF6E6E73"/>
      </bottom>
      <diagonal/>
    </border>
    <border>
      <left style="thin">
        <color rgb="FF6E6E73"/>
      </left>
      <right style="thin">
        <color rgb="FF6E6E73"/>
      </right>
      <top style="thin">
        <color rgb="FF6E6E73"/>
      </top>
      <bottom style="thin">
        <color rgb="FF6E6E73"/>
      </bottom>
      <diagonal/>
    </border>
    <border>
      <left style="thin">
        <color rgb="FF6E6E73"/>
      </left>
      <right/>
      <top/>
      <bottom/>
      <diagonal/>
    </border>
    <border>
      <left/>
      <right/>
      <top/>
      <bottom style="thin">
        <color rgb="FF6E6E73"/>
      </bottom>
      <diagonal/>
    </border>
    <border>
      <left/>
      <right style="thin">
        <color rgb="FF6E6E73"/>
      </right>
      <top style="thin">
        <color rgb="FF6E6E73"/>
      </top>
      <bottom style="thin">
        <color rgb="FF6E6E73"/>
      </bottom>
      <diagonal/>
    </border>
    <border>
      <left style="thin">
        <color rgb="FF6E6E73"/>
      </left>
      <right style="thin">
        <color rgb="FFD7EBE8"/>
      </right>
      <top/>
      <bottom style="thin">
        <color rgb="FF6E6E73"/>
      </bottom>
      <diagonal/>
    </border>
    <border>
      <left/>
      <right style="thin">
        <color rgb="FFD7EBE8"/>
      </right>
      <top/>
      <bottom style="thin">
        <color rgb="FF6E6E73"/>
      </bottom>
      <diagonal/>
    </border>
    <border>
      <left style="thin">
        <color rgb="FF6E6E73"/>
      </left>
      <right style="thin">
        <color rgb="FF6E6E73"/>
      </right>
      <top style="thin">
        <color rgb="FF6E6E73"/>
      </top>
      <bottom/>
      <diagonal/>
    </border>
    <border>
      <left style="thin">
        <color rgb="FF6E6E73"/>
      </left>
      <right style="thin">
        <color rgb="FF6E6E73"/>
      </right>
      <top/>
      <bottom style="thin">
        <color rgb="FF6E6E73"/>
      </bottom>
      <diagonal/>
    </border>
    <border>
      <left style="thin">
        <color rgb="FF6E6E73"/>
      </left>
      <right style="thin">
        <color indexed="64"/>
      </right>
      <top/>
      <bottom style="thin">
        <color rgb="FF6E6E73"/>
      </bottom>
      <diagonal/>
    </border>
    <border>
      <left style="thin">
        <color rgb="FF6E6E73"/>
      </left>
      <right style="thin">
        <color rgb="FF6E6E73"/>
      </right>
      <top/>
      <bottom/>
      <diagonal/>
    </border>
    <border>
      <left/>
      <right style="thin">
        <color indexed="64"/>
      </right>
      <top style="thin">
        <color rgb="FF6E6E73"/>
      </top>
      <bottom/>
      <diagonal/>
    </border>
    <border>
      <left style="thin">
        <color indexed="64"/>
      </left>
      <right/>
      <top/>
      <bottom style="thin">
        <color rgb="FF6E6E73"/>
      </bottom>
      <diagonal/>
    </border>
    <border>
      <left style="thin">
        <color rgb="FF6E6E73"/>
      </left>
      <right style="thin">
        <color rgb="FF6E6E73"/>
      </right>
      <top style="thin">
        <color indexed="64"/>
      </top>
      <bottom style="thin">
        <color rgb="FF6E6E73"/>
      </bottom>
      <diagonal/>
    </border>
    <border>
      <left/>
      <right style="thin">
        <color indexed="64"/>
      </right>
      <top/>
      <bottom style="thin">
        <color rgb="FF6E6E73"/>
      </bottom>
      <diagonal/>
    </border>
    <border>
      <left style="thin">
        <color rgb="FF6E6E73"/>
      </left>
      <right/>
      <top style="thin">
        <color rgb="FF6E6E73"/>
      </top>
      <bottom/>
      <diagonal/>
    </border>
    <border>
      <left style="thin">
        <color rgb="FFD7EBE8"/>
      </left>
      <right style="thin">
        <color rgb="FFD7EBE8"/>
      </right>
      <top style="thin">
        <color rgb="FF6E6E73"/>
      </top>
      <bottom/>
      <diagonal/>
    </border>
    <border>
      <left style="thin">
        <color rgb="FFD7EBE8"/>
      </left>
      <right style="thin">
        <color rgb="FF6E6E73"/>
      </right>
      <top style="thin">
        <color rgb="FF6E6E73"/>
      </top>
      <bottom/>
      <diagonal/>
    </border>
    <border>
      <left style="thin">
        <color rgb="FFD7EBE8"/>
      </left>
      <right style="thin">
        <color rgb="FFD7EBE8"/>
      </right>
      <top style="thin">
        <color rgb="FFD7EBE8"/>
      </top>
      <bottom/>
      <diagonal/>
    </border>
    <border>
      <left style="thin">
        <color rgb="FFD7EBE8"/>
      </left>
      <right style="thin">
        <color rgb="FFD7EBE8"/>
      </right>
      <top/>
      <bottom style="thin">
        <color rgb="FF6E6E73"/>
      </bottom>
      <diagonal/>
    </border>
    <border>
      <left style="thin">
        <color rgb="FFD7EBE8"/>
      </left>
      <right/>
      <top style="thin">
        <color rgb="FFD7EBE8"/>
      </top>
      <bottom/>
      <diagonal/>
    </border>
    <border>
      <left style="thin">
        <color rgb="FFD7EBE8"/>
      </left>
      <right/>
      <top/>
      <bottom style="thin">
        <color rgb="FF6E6E73"/>
      </bottom>
      <diagonal/>
    </border>
    <border>
      <left style="thin">
        <color rgb="FFD7EBE8"/>
      </left>
      <right style="thin">
        <color rgb="FF6E6E73"/>
      </right>
      <top/>
      <bottom/>
      <diagonal/>
    </border>
    <border>
      <left style="thin">
        <color rgb="FFD7EBE8"/>
      </left>
      <right style="thin">
        <color rgb="FF6E6E73"/>
      </right>
      <top/>
      <bottom style="thin">
        <color rgb="FF6E6E73"/>
      </bottom>
      <diagonal/>
    </border>
    <border>
      <left style="thin">
        <color rgb="FFE6E8EB"/>
      </left>
      <right style="thin">
        <color rgb="FFD7EBE8"/>
      </right>
      <top/>
      <bottom/>
      <diagonal/>
    </border>
    <border>
      <left style="thin">
        <color rgb="FFE6E8EB"/>
      </left>
      <right style="thin">
        <color rgb="FFD7EBE8"/>
      </right>
      <top/>
      <bottom style="thin">
        <color rgb="FF6E6E73"/>
      </bottom>
      <diagonal/>
    </border>
    <border>
      <left style="thin">
        <color rgb="FFD7EBE8"/>
      </left>
      <right style="thin">
        <color rgb="FFD7EBE8"/>
      </right>
      <top/>
      <bottom/>
      <diagonal/>
    </border>
    <border>
      <left style="thin">
        <color rgb="FFD7EBE8"/>
      </left>
      <right style="thin">
        <color rgb="FFD7EBE8"/>
      </right>
      <top/>
      <bottom style="thin">
        <color rgb="FFD7EBE8"/>
      </bottom>
      <diagonal/>
    </border>
    <border>
      <left style="thin">
        <color rgb="FFD7EBE8"/>
      </left>
      <right style="thin">
        <color rgb="FF6E6E73"/>
      </right>
      <top style="thin">
        <color rgb="FFD7EBE8"/>
      </top>
      <bottom/>
      <diagonal/>
    </border>
    <border>
      <left style="thin">
        <color rgb="FFD7EBE8"/>
      </left>
      <right style="thin">
        <color rgb="FF6E6E73"/>
      </right>
      <top/>
      <bottom style="thin">
        <color rgb="FFD7EBE8"/>
      </bottom>
      <diagonal/>
    </border>
    <border>
      <left style="thin">
        <color rgb="FF6E6E73"/>
      </left>
      <right style="thin">
        <color rgb="FFE6E6EB"/>
      </right>
      <top style="thin">
        <color rgb="FF6E6E73"/>
      </top>
      <bottom/>
      <diagonal/>
    </border>
    <border>
      <left style="thin">
        <color rgb="FFE6E6EB"/>
      </left>
      <right style="thin">
        <color rgb="FFE6E6EB"/>
      </right>
      <top style="thin">
        <color rgb="FF6E6E73"/>
      </top>
      <bottom/>
      <diagonal/>
    </border>
    <border>
      <left style="thin">
        <color rgb="FFE6E6EB"/>
      </left>
      <right style="thin">
        <color rgb="FF6E6E73"/>
      </right>
      <top style="thin">
        <color rgb="FF6E6E73"/>
      </top>
      <bottom/>
      <diagonal/>
    </border>
    <border>
      <left style="thin">
        <color rgb="FFD7EBE8"/>
      </left>
      <right/>
      <top/>
      <bottom/>
      <diagonal/>
    </border>
    <border>
      <left style="thin">
        <color rgb="FFE6E8EB"/>
      </left>
      <right/>
      <top style="thin">
        <color rgb="FF6E6E73"/>
      </top>
      <bottom/>
      <diagonal/>
    </border>
    <border>
      <left style="thin">
        <color rgb="FFD7EBE8"/>
      </left>
      <right/>
      <top style="thin">
        <color rgb="FF6E6E73"/>
      </top>
      <bottom/>
      <diagonal/>
    </border>
    <border>
      <left style="thin">
        <color rgb="FF6E6E73"/>
      </left>
      <right/>
      <top style="thin">
        <color indexed="64"/>
      </top>
      <bottom/>
      <diagonal/>
    </border>
    <border>
      <left/>
      <right style="thin">
        <color rgb="FF6E6E73"/>
      </right>
      <top style="thin">
        <color indexed="64"/>
      </top>
      <bottom/>
      <diagonal/>
    </border>
    <border>
      <left/>
      <right style="thin">
        <color rgb="FF6E6E73"/>
      </right>
      <top/>
      <bottom style="thin">
        <color rgb="FF6E6E73"/>
      </bottom>
      <diagonal/>
    </border>
    <border>
      <left/>
      <right/>
      <top style="thin">
        <color rgb="FF6E6E73"/>
      </top>
      <bottom style="thin">
        <color indexed="64"/>
      </bottom>
      <diagonal/>
    </border>
    <border>
      <left/>
      <right style="thin">
        <color rgb="FF6E6E73"/>
      </right>
      <top style="thin">
        <color rgb="FF6E6E73"/>
      </top>
      <bottom style="thin">
        <color indexed="64"/>
      </bottom>
      <diagonal/>
    </border>
    <border>
      <left style="thin">
        <color rgb="FF6E6E73"/>
      </left>
      <right style="thin">
        <color rgb="FF6E6E73"/>
      </right>
      <top style="thin">
        <color indexed="64"/>
      </top>
      <bottom/>
      <diagonal/>
    </border>
    <border>
      <left style="thin">
        <color rgb="FF6E6E73"/>
      </left>
      <right style="thin">
        <color indexed="64"/>
      </right>
      <top style="thin">
        <color rgb="FF6E6E73"/>
      </top>
      <bottom/>
      <diagonal/>
    </border>
    <border>
      <left style="thin">
        <color indexed="64"/>
      </left>
      <right style="thin">
        <color indexed="64"/>
      </right>
      <top style="thin">
        <color rgb="FF6E6E73"/>
      </top>
      <bottom/>
      <diagonal/>
    </border>
    <border>
      <left style="thin">
        <color indexed="64"/>
      </left>
      <right style="thin">
        <color rgb="FF6E6E73"/>
      </right>
      <top style="thin">
        <color rgb="FF6E6E73"/>
      </top>
      <bottom/>
      <diagonal/>
    </border>
    <border>
      <left style="thin">
        <color rgb="FFD7EBE8"/>
      </left>
      <right/>
      <top style="thin">
        <color rgb="FF6E6E7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6E6E73"/>
      </bottom>
      <diagonal/>
    </border>
  </borders>
  <cellStyleXfs count="2">
    <xf numFmtId="0" fontId="0" fillId="0" borderId="0"/>
    <xf numFmtId="0" fontId="2" fillId="0" borderId="0"/>
  </cellStyleXfs>
  <cellXfs count="2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left"/>
    </xf>
    <xf numFmtId="0" fontId="4" fillId="0" borderId="0" xfId="0" applyFont="1"/>
    <xf numFmtId="0" fontId="0" fillId="0" borderId="1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3" fontId="0" fillId="0" borderId="4" xfId="0" applyNumberFormat="1" applyBorder="1"/>
    <xf numFmtId="0" fontId="3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vertical="center" wrapText="1"/>
    </xf>
    <xf numFmtId="0" fontId="0" fillId="5" borderId="12" xfId="0" applyFill="1" applyBorder="1"/>
    <xf numFmtId="0" fontId="0" fillId="5" borderId="13" xfId="0" applyFill="1" applyBorder="1" applyAlignment="1">
      <alignment horizontal="left"/>
    </xf>
    <xf numFmtId="0" fontId="13" fillId="5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0" fontId="10" fillId="7" borderId="0" xfId="0" applyFont="1" applyFill="1" applyBorder="1" applyAlignment="1">
      <alignment horizontal="right" vertical="center"/>
    </xf>
    <xf numFmtId="3" fontId="11" fillId="7" borderId="0" xfId="0" applyNumberFormat="1" applyFont="1" applyFill="1" applyBorder="1" applyAlignment="1">
      <alignment vertical="center"/>
    </xf>
    <xf numFmtId="3" fontId="10" fillId="7" borderId="0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/>
    <xf numFmtId="0" fontId="10" fillId="5" borderId="15" xfId="0" applyFont="1" applyFill="1" applyBorder="1"/>
    <xf numFmtId="0" fontId="10" fillId="5" borderId="17" xfId="0" applyFont="1" applyFill="1" applyBorder="1"/>
    <xf numFmtId="0" fontId="11" fillId="8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9" borderId="2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left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vertical="center"/>
    </xf>
    <xf numFmtId="0" fontId="10" fillId="5" borderId="20" xfId="0" applyFont="1" applyFill="1" applyBorder="1"/>
    <xf numFmtId="0" fontId="12" fillId="9" borderId="25" xfId="0" applyFont="1" applyFill="1" applyBorder="1" applyAlignment="1">
      <alignment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0" fillId="5" borderId="11" xfId="0" applyFont="1" applyFill="1" applyBorder="1"/>
    <xf numFmtId="0" fontId="10" fillId="5" borderId="14" xfId="0" applyFont="1" applyFill="1" applyBorder="1" applyAlignment="1">
      <alignment vertical="center"/>
    </xf>
    <xf numFmtId="0" fontId="10" fillId="5" borderId="14" xfId="0" applyFont="1" applyFill="1" applyBorder="1"/>
    <xf numFmtId="0" fontId="12" fillId="9" borderId="20" xfId="0" applyFont="1" applyFill="1" applyBorder="1" applyAlignment="1">
      <alignment vertical="center" wrapText="1"/>
    </xf>
    <xf numFmtId="0" fontId="10" fillId="5" borderId="23" xfId="0" applyFont="1" applyFill="1" applyBorder="1"/>
    <xf numFmtId="0" fontId="12" fillId="11" borderId="18" xfId="0" applyFont="1" applyFill="1" applyBorder="1" applyAlignment="1">
      <alignment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0" fillId="5" borderId="18" xfId="0" applyFont="1" applyFill="1" applyBorder="1"/>
    <xf numFmtId="0" fontId="12" fillId="9" borderId="18" xfId="0" applyFont="1" applyFill="1" applyBorder="1" applyAlignment="1">
      <alignment vertical="center" wrapText="1"/>
    </xf>
    <xf numFmtId="0" fontId="12" fillId="9" borderId="26" xfId="0" applyFont="1" applyFill="1" applyBorder="1" applyAlignment="1">
      <alignment vertical="center" wrapText="1"/>
    </xf>
    <xf numFmtId="0" fontId="12" fillId="10" borderId="2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vertical="center"/>
    </xf>
    <xf numFmtId="0" fontId="12" fillId="10" borderId="30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vertical="center" wrapText="1"/>
    </xf>
    <xf numFmtId="0" fontId="12" fillId="11" borderId="26" xfId="0" applyFont="1" applyFill="1" applyBorder="1" applyAlignment="1">
      <alignment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vertical="center" wrapText="1"/>
    </xf>
    <xf numFmtId="0" fontId="11" fillId="10" borderId="35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12" borderId="36" xfId="0" applyFont="1" applyFill="1" applyBorder="1" applyAlignment="1">
      <alignment horizontal="center" vertical="center" wrapText="1"/>
    </xf>
    <xf numFmtId="0" fontId="13" fillId="12" borderId="37" xfId="0" applyFont="1" applyFill="1" applyBorder="1" applyAlignment="1">
      <alignment horizontal="center" vertical="center" wrapText="1"/>
    </xf>
    <xf numFmtId="0" fontId="13" fillId="12" borderId="38" xfId="0" applyFont="1" applyFill="1" applyBorder="1" applyAlignment="1">
      <alignment horizontal="center" vertical="center" wrapText="1"/>
    </xf>
    <xf numFmtId="0" fontId="13" fillId="12" borderId="39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2" fillId="10" borderId="33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/>
    </xf>
    <xf numFmtId="0" fontId="15" fillId="12" borderId="13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 wrapText="1"/>
    </xf>
    <xf numFmtId="0" fontId="13" fillId="12" borderId="4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1" fillId="9" borderId="33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1" fillId="11" borderId="3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0" fontId="11" fillId="8" borderId="49" xfId="0" applyFont="1" applyFill="1" applyBorder="1" applyAlignment="1">
      <alignment horizontal="center" vertical="center" wrapText="1"/>
    </xf>
    <xf numFmtId="0" fontId="11" fillId="8" borderId="5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12" borderId="44" xfId="0" applyFont="1" applyFill="1" applyBorder="1" applyAlignment="1">
      <alignment horizontal="center" vertical="center" wrapText="1"/>
    </xf>
    <xf numFmtId="0" fontId="13" fillId="12" borderId="45" xfId="0" applyFont="1" applyFill="1" applyBorder="1" applyAlignment="1">
      <alignment horizontal="center" vertical="center" wrapText="1"/>
    </xf>
    <xf numFmtId="0" fontId="13" fillId="12" borderId="46" xfId="0" applyFont="1" applyFill="1" applyBorder="1" applyAlignment="1">
      <alignment horizontal="center" vertical="center" wrapText="1"/>
    </xf>
    <xf numFmtId="0" fontId="13" fillId="12" borderId="47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3" fillId="5" borderId="52" xfId="0" applyFont="1" applyFill="1" applyBorder="1" applyAlignment="1">
      <alignment horizontal="center" vertical="center"/>
    </xf>
    <xf numFmtId="0" fontId="13" fillId="12" borderId="51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left" vertical="center" wrapText="1"/>
    </xf>
    <xf numFmtId="0" fontId="11" fillId="11" borderId="26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5" fillId="5" borderId="53" xfId="0" applyFont="1" applyFill="1" applyBorder="1" applyAlignment="1">
      <alignment horizontal="center" vertical="center"/>
    </xf>
    <xf numFmtId="0" fontId="12" fillId="9" borderId="54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55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left" vertical="center" wrapText="1"/>
    </xf>
    <xf numFmtId="0" fontId="12" fillId="11" borderId="26" xfId="0" applyFont="1" applyFill="1" applyBorder="1" applyAlignment="1">
      <alignment horizontal="left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/>
    </xf>
    <xf numFmtId="0" fontId="12" fillId="11" borderId="55" xfId="0" applyFont="1" applyFill="1" applyBorder="1" applyAlignment="1">
      <alignment horizontal="center" vertical="center" wrapText="1"/>
    </xf>
    <xf numFmtId="0" fontId="12" fillId="11" borderId="56" xfId="0" applyFont="1" applyFill="1" applyBorder="1" applyAlignment="1">
      <alignment horizontal="center" vertical="center" wrapText="1"/>
    </xf>
    <xf numFmtId="0" fontId="12" fillId="10" borderId="29" xfId="0" applyFont="1" applyFill="1" applyBorder="1" applyAlignment="1">
      <alignment horizontal="center" vertical="center" wrapText="1"/>
    </xf>
    <xf numFmtId="0" fontId="12" fillId="10" borderId="57" xfId="0" applyFont="1" applyFill="1" applyBorder="1" applyAlignment="1">
      <alignment horizontal="center" vertical="center" wrapText="1"/>
    </xf>
    <xf numFmtId="0" fontId="12" fillId="10" borderId="58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9" borderId="60" xfId="0" applyFont="1" applyFill="1" applyBorder="1" applyAlignment="1">
      <alignment horizontal="center" vertical="center" wrapText="1"/>
    </xf>
    <xf numFmtId="0" fontId="12" fillId="9" borderId="61" xfId="0" applyFont="1" applyFill="1" applyBorder="1" applyAlignment="1">
      <alignment horizontal="center" vertical="center" wrapText="1"/>
    </xf>
    <xf numFmtId="0" fontId="12" fillId="9" borderId="62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11" borderId="59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/>
    </xf>
    <xf numFmtId="0" fontId="12" fillId="11" borderId="59" xfId="0" applyFont="1" applyFill="1" applyBorder="1" applyAlignment="1">
      <alignment horizontal="left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/>
    </xf>
    <xf numFmtId="0" fontId="14" fillId="5" borderId="57" xfId="0" applyFont="1" applyFill="1" applyBorder="1" applyAlignment="1">
      <alignment horizontal="center" vertical="center"/>
    </xf>
    <xf numFmtId="0" fontId="14" fillId="5" borderId="58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55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64" xfId="0" applyFont="1" applyFill="1" applyBorder="1" applyAlignment="1">
      <alignment horizontal="center" vertical="center" wrapText="1"/>
    </xf>
    <xf numFmtId="0" fontId="5" fillId="10" borderId="54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55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9" borderId="5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55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</cellXfs>
  <cellStyles count="2">
    <cellStyle name="Normal_BOPIIP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S52"/>
  <sheetViews>
    <sheetView showGridLines="0" tabSelected="1" view="pageBreakPreview" zoomScale="75" zoomScaleNormal="75" zoomScaleSheetLayoutView="75" workbookViewId="0">
      <pane ySplit="8" topLeftCell="A30" activePane="bottomLeft" state="frozen"/>
      <selection pane="bottomLeft" activeCell="I49" sqref="I49"/>
    </sheetView>
  </sheetViews>
  <sheetFormatPr defaultRowHeight="12.75" x14ac:dyDescent="0.2"/>
  <cols>
    <col min="1" max="1" width="13.42578125" customWidth="1"/>
    <col min="2" max="2" width="12.7109375" customWidth="1"/>
    <col min="3" max="3" width="12.5703125" customWidth="1"/>
    <col min="4" max="4" width="13.28515625" customWidth="1"/>
    <col min="5" max="5" width="12.7109375" customWidth="1"/>
    <col min="6" max="6" width="12.28515625" customWidth="1"/>
    <col min="7" max="7" width="13.42578125" customWidth="1"/>
    <col min="8" max="8" width="12" customWidth="1"/>
    <col min="9" max="9" width="11.85546875" customWidth="1"/>
    <col min="10" max="10" width="13.85546875" customWidth="1"/>
    <col min="11" max="11" width="11.5703125" customWidth="1"/>
    <col min="12" max="13" width="12.5703125" customWidth="1"/>
    <col min="14" max="14" width="12" customWidth="1"/>
    <col min="15" max="15" width="11.42578125" customWidth="1"/>
    <col min="16" max="16" width="12.5703125" customWidth="1"/>
    <col min="17" max="17" width="12.85546875" customWidth="1"/>
    <col min="18" max="18" width="14.5703125" customWidth="1"/>
  </cols>
  <sheetData>
    <row r="1" spans="1:19" ht="18" x14ac:dyDescent="0.2">
      <c r="A1" s="18" t="s">
        <v>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8" customHeight="1" x14ac:dyDescent="0.2">
      <c r="R2" s="6"/>
    </row>
    <row r="3" spans="1:19" ht="15.75" x14ac:dyDescent="0.25">
      <c r="A3" s="7" t="s">
        <v>27</v>
      </c>
      <c r="C3" s="7"/>
      <c r="D3" s="7"/>
      <c r="R3" s="6"/>
    </row>
    <row r="4" spans="1:19" x14ac:dyDescent="0.2">
      <c r="J4" s="4"/>
      <c r="R4" s="6"/>
    </row>
    <row r="5" spans="1:19" ht="26.25" customHeight="1" x14ac:dyDescent="0.2">
      <c r="A5" s="19"/>
      <c r="B5" s="106" t="s">
        <v>69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20"/>
      <c r="R5" s="21"/>
    </row>
    <row r="6" spans="1:19" ht="41.25" customHeight="1" x14ac:dyDescent="0.2">
      <c r="A6" s="98" t="s">
        <v>99</v>
      </c>
      <c r="B6" s="100" t="s">
        <v>3</v>
      </c>
      <c r="C6" s="102" t="s">
        <v>50</v>
      </c>
      <c r="D6" s="104" t="s">
        <v>4</v>
      </c>
      <c r="E6" s="97" t="s">
        <v>29</v>
      </c>
      <c r="F6" s="92"/>
      <c r="G6" s="92"/>
      <c r="H6" s="97" t="s">
        <v>30</v>
      </c>
      <c r="I6" s="92"/>
      <c r="J6" s="93"/>
      <c r="K6" s="94" t="s">
        <v>31</v>
      </c>
      <c r="L6" s="95"/>
      <c r="M6" s="96"/>
      <c r="N6" s="97" t="s">
        <v>32</v>
      </c>
      <c r="O6" s="92"/>
      <c r="P6" s="93"/>
      <c r="Q6" s="92" t="s">
        <v>33</v>
      </c>
      <c r="R6" s="93"/>
    </row>
    <row r="7" spans="1:19" s="2" customFormat="1" ht="39.75" customHeight="1" x14ac:dyDescent="0.2">
      <c r="A7" s="99"/>
      <c r="B7" s="101"/>
      <c r="C7" s="103"/>
      <c r="D7" s="105"/>
      <c r="E7" s="46" t="s">
        <v>3</v>
      </c>
      <c r="F7" s="47" t="s">
        <v>50</v>
      </c>
      <c r="G7" s="48" t="s">
        <v>4</v>
      </c>
      <c r="H7" s="46" t="s">
        <v>3</v>
      </c>
      <c r="I7" s="47" t="s">
        <v>50</v>
      </c>
      <c r="J7" s="47" t="s">
        <v>4</v>
      </c>
      <c r="K7" s="49" t="s">
        <v>3</v>
      </c>
      <c r="L7" s="47" t="s">
        <v>50</v>
      </c>
      <c r="M7" s="47" t="s">
        <v>4</v>
      </c>
      <c r="N7" s="49" t="s">
        <v>3</v>
      </c>
      <c r="O7" s="47" t="s">
        <v>50</v>
      </c>
      <c r="P7" s="47" t="s">
        <v>4</v>
      </c>
      <c r="Q7" s="50" t="s">
        <v>3</v>
      </c>
      <c r="R7" s="47" t="s">
        <v>50</v>
      </c>
      <c r="S7"/>
    </row>
    <row r="8" spans="1:19" s="1" customFormat="1" ht="21" customHeight="1" x14ac:dyDescent="0.2">
      <c r="A8" s="23">
        <v>1</v>
      </c>
      <c r="B8" s="23">
        <f t="shared" ref="B8:R8" si="0">A8+1</f>
        <v>2</v>
      </c>
      <c r="C8" s="23">
        <f t="shared" si="0"/>
        <v>3</v>
      </c>
      <c r="D8" s="23">
        <f t="shared" si="0"/>
        <v>4</v>
      </c>
      <c r="E8" s="23">
        <f t="shared" si="0"/>
        <v>5</v>
      </c>
      <c r="F8" s="23">
        <f t="shared" si="0"/>
        <v>6</v>
      </c>
      <c r="G8" s="23">
        <f t="shared" si="0"/>
        <v>7</v>
      </c>
      <c r="H8" s="23">
        <f t="shared" si="0"/>
        <v>8</v>
      </c>
      <c r="I8" s="23">
        <f t="shared" si="0"/>
        <v>9</v>
      </c>
      <c r="J8" s="23">
        <f t="shared" si="0"/>
        <v>10</v>
      </c>
      <c r="K8" s="23">
        <f t="shared" si="0"/>
        <v>11</v>
      </c>
      <c r="L8" s="23">
        <f t="shared" si="0"/>
        <v>12</v>
      </c>
      <c r="M8" s="23">
        <f t="shared" si="0"/>
        <v>13</v>
      </c>
      <c r="N8" s="23">
        <f t="shared" si="0"/>
        <v>14</v>
      </c>
      <c r="O8" s="23">
        <f t="shared" si="0"/>
        <v>15</v>
      </c>
      <c r="P8" s="23">
        <f t="shared" si="0"/>
        <v>16</v>
      </c>
      <c r="Q8" s="23">
        <f t="shared" si="0"/>
        <v>17</v>
      </c>
      <c r="R8" s="23">
        <f t="shared" si="0"/>
        <v>18</v>
      </c>
      <c r="S8"/>
    </row>
    <row r="9" spans="1:19" ht="21" customHeight="1" x14ac:dyDescent="0.2">
      <c r="A9" s="24" t="s">
        <v>9</v>
      </c>
      <c r="B9" s="25">
        <f t="shared" ref="B9:B28" si="1">+C9-D9</f>
        <v>-367033</v>
      </c>
      <c r="C9" s="25">
        <f t="shared" ref="C9:C48" si="2">+F9+I9+L9+O9+R9</f>
        <v>248316</v>
      </c>
      <c r="D9" s="25">
        <f t="shared" ref="D9:D48" si="3">+G9+J9+M9+P9</f>
        <v>615349</v>
      </c>
      <c r="E9" s="25">
        <f t="shared" ref="E9:E48" si="4">+F9-G9</f>
        <v>-230834</v>
      </c>
      <c r="F9" s="25">
        <v>7902</v>
      </c>
      <c r="G9" s="25">
        <v>238736</v>
      </c>
      <c r="H9" s="25">
        <f t="shared" ref="H9:H28" si="5">+I9-J9</f>
        <v>-128260</v>
      </c>
      <c r="I9" s="25">
        <v>19588</v>
      </c>
      <c r="J9" s="25">
        <v>147848</v>
      </c>
      <c r="K9" s="25">
        <f t="shared" ref="K9:K28" si="6">+L9-M9</f>
        <v>-151557</v>
      </c>
      <c r="L9" s="25">
        <v>76994</v>
      </c>
      <c r="M9" s="25">
        <v>228551</v>
      </c>
      <c r="N9" s="25">
        <f t="shared" ref="N9:N28" si="7">+O9-P9</f>
        <v>1242</v>
      </c>
      <c r="O9" s="25">
        <v>1456</v>
      </c>
      <c r="P9" s="25">
        <v>214</v>
      </c>
      <c r="Q9" s="25">
        <f t="shared" ref="Q9:Q28" si="8">+R9</f>
        <v>142376</v>
      </c>
      <c r="R9" s="25">
        <v>142376</v>
      </c>
    </row>
    <row r="10" spans="1:19" ht="21" customHeight="1" x14ac:dyDescent="0.2">
      <c r="A10" s="26" t="s">
        <v>10</v>
      </c>
      <c r="B10" s="27">
        <f t="shared" si="1"/>
        <v>-377464</v>
      </c>
      <c r="C10" s="27">
        <f t="shared" si="2"/>
        <v>256002</v>
      </c>
      <c r="D10" s="27">
        <f t="shared" si="3"/>
        <v>633466</v>
      </c>
      <c r="E10" s="27">
        <f t="shared" si="4"/>
        <v>-241471</v>
      </c>
      <c r="F10" s="27">
        <v>9272</v>
      </c>
      <c r="G10" s="27">
        <v>250743</v>
      </c>
      <c r="H10" s="27">
        <f t="shared" si="5"/>
        <v>-135103</v>
      </c>
      <c r="I10" s="27">
        <v>19265</v>
      </c>
      <c r="J10" s="27">
        <v>154368</v>
      </c>
      <c r="K10" s="27">
        <f t="shared" si="6"/>
        <v>-138071</v>
      </c>
      <c r="L10" s="27">
        <v>90066</v>
      </c>
      <c r="M10" s="27">
        <v>228137</v>
      </c>
      <c r="N10" s="27">
        <f t="shared" si="7"/>
        <v>1163</v>
      </c>
      <c r="O10" s="27">
        <v>1381</v>
      </c>
      <c r="P10" s="27">
        <v>218</v>
      </c>
      <c r="Q10" s="27">
        <f t="shared" si="8"/>
        <v>136018</v>
      </c>
      <c r="R10" s="27">
        <v>136018</v>
      </c>
    </row>
    <row r="11" spans="1:19" ht="21" customHeight="1" x14ac:dyDescent="0.2">
      <c r="A11" s="24" t="s">
        <v>11</v>
      </c>
      <c r="B11" s="25">
        <f t="shared" si="1"/>
        <v>-386105</v>
      </c>
      <c r="C11" s="25">
        <f t="shared" si="2"/>
        <v>250247</v>
      </c>
      <c r="D11" s="25">
        <f t="shared" si="3"/>
        <v>636352</v>
      </c>
      <c r="E11" s="25">
        <f t="shared" si="4"/>
        <v>-247877</v>
      </c>
      <c r="F11" s="25">
        <v>8918</v>
      </c>
      <c r="G11" s="25">
        <v>256795</v>
      </c>
      <c r="H11" s="25">
        <f t="shared" si="5"/>
        <v>-141602</v>
      </c>
      <c r="I11" s="25">
        <v>18776</v>
      </c>
      <c r="J11" s="25">
        <v>160378</v>
      </c>
      <c r="K11" s="25">
        <f t="shared" si="6"/>
        <v>-127433</v>
      </c>
      <c r="L11" s="25">
        <v>91158</v>
      </c>
      <c r="M11" s="25">
        <v>218591</v>
      </c>
      <c r="N11" s="25">
        <f t="shared" si="7"/>
        <v>453</v>
      </c>
      <c r="O11" s="25">
        <v>1041</v>
      </c>
      <c r="P11" s="25">
        <v>588</v>
      </c>
      <c r="Q11" s="25">
        <f t="shared" si="8"/>
        <v>130354</v>
      </c>
      <c r="R11" s="25">
        <v>130354</v>
      </c>
    </row>
    <row r="12" spans="1:19" ht="21" customHeight="1" x14ac:dyDescent="0.2">
      <c r="A12" s="26" t="s">
        <v>12</v>
      </c>
      <c r="B12" s="28">
        <f t="shared" si="1"/>
        <v>-384607</v>
      </c>
      <c r="C12" s="28">
        <f t="shared" si="2"/>
        <v>238530</v>
      </c>
      <c r="D12" s="28">
        <f t="shared" si="3"/>
        <v>623137</v>
      </c>
      <c r="E12" s="28">
        <f t="shared" si="4"/>
        <v>-249411</v>
      </c>
      <c r="F12" s="28">
        <v>10021</v>
      </c>
      <c r="G12" s="28">
        <v>259432</v>
      </c>
      <c r="H12" s="28">
        <f t="shared" si="5"/>
        <v>-149275</v>
      </c>
      <c r="I12" s="28">
        <v>20069</v>
      </c>
      <c r="J12" s="28">
        <v>169344</v>
      </c>
      <c r="K12" s="28">
        <f t="shared" si="6"/>
        <v>-95579</v>
      </c>
      <c r="L12" s="28">
        <v>97537</v>
      </c>
      <c r="M12" s="28">
        <v>193116</v>
      </c>
      <c r="N12" s="28">
        <f t="shared" si="7"/>
        <v>-338</v>
      </c>
      <c r="O12" s="28">
        <v>907</v>
      </c>
      <c r="P12" s="28">
        <v>1245</v>
      </c>
      <c r="Q12" s="28">
        <f t="shared" si="8"/>
        <v>109996</v>
      </c>
      <c r="R12" s="28">
        <v>109996</v>
      </c>
    </row>
    <row r="13" spans="1:19" ht="21" customHeight="1" x14ac:dyDescent="0.2">
      <c r="A13" s="24" t="s">
        <v>13</v>
      </c>
      <c r="B13" s="25">
        <f t="shared" si="1"/>
        <v>-392131</v>
      </c>
      <c r="C13" s="25">
        <f t="shared" si="2"/>
        <v>256470</v>
      </c>
      <c r="D13" s="25">
        <f t="shared" si="3"/>
        <v>648601</v>
      </c>
      <c r="E13" s="25">
        <f t="shared" si="4"/>
        <v>-257402</v>
      </c>
      <c r="F13" s="25">
        <v>10640</v>
      </c>
      <c r="G13" s="25">
        <v>268042</v>
      </c>
      <c r="H13" s="25">
        <f t="shared" si="5"/>
        <v>-173252</v>
      </c>
      <c r="I13" s="25">
        <v>20242</v>
      </c>
      <c r="J13" s="25">
        <v>193494</v>
      </c>
      <c r="K13" s="25">
        <f t="shared" si="6"/>
        <v>-81670</v>
      </c>
      <c r="L13" s="25">
        <v>104255</v>
      </c>
      <c r="M13" s="25">
        <v>185925</v>
      </c>
      <c r="N13" s="25">
        <f t="shared" si="7"/>
        <v>-271</v>
      </c>
      <c r="O13" s="25">
        <v>869</v>
      </c>
      <c r="P13" s="25">
        <v>1140</v>
      </c>
      <c r="Q13" s="25">
        <f t="shared" si="8"/>
        <v>120464</v>
      </c>
      <c r="R13" s="25">
        <v>120464</v>
      </c>
    </row>
    <row r="14" spans="1:19" ht="21" customHeight="1" x14ac:dyDescent="0.2">
      <c r="A14" s="26" t="s">
        <v>14</v>
      </c>
      <c r="B14" s="27">
        <f t="shared" si="1"/>
        <v>-392785</v>
      </c>
      <c r="C14" s="27">
        <f t="shared" si="2"/>
        <v>283523</v>
      </c>
      <c r="D14" s="27">
        <f t="shared" si="3"/>
        <v>676308</v>
      </c>
      <c r="E14" s="27">
        <f t="shared" si="4"/>
        <v>-260156</v>
      </c>
      <c r="F14" s="27">
        <v>13341</v>
      </c>
      <c r="G14" s="27">
        <v>273497</v>
      </c>
      <c r="H14" s="27">
        <f t="shared" si="5"/>
        <v>-199211</v>
      </c>
      <c r="I14" s="27">
        <v>21971</v>
      </c>
      <c r="J14" s="27">
        <v>221182</v>
      </c>
      <c r="K14" s="27">
        <f t="shared" si="6"/>
        <v>-71261</v>
      </c>
      <c r="L14" s="27">
        <v>109438</v>
      </c>
      <c r="M14" s="27">
        <v>180699</v>
      </c>
      <c r="N14" s="27">
        <f t="shared" si="7"/>
        <v>-140</v>
      </c>
      <c r="O14" s="27">
        <v>790</v>
      </c>
      <c r="P14" s="27">
        <v>930</v>
      </c>
      <c r="Q14" s="27">
        <f t="shared" si="8"/>
        <v>137983</v>
      </c>
      <c r="R14" s="27">
        <v>137983</v>
      </c>
    </row>
    <row r="15" spans="1:19" s="1" customFormat="1" ht="21" customHeight="1" x14ac:dyDescent="0.2">
      <c r="A15" s="24" t="s">
        <v>15</v>
      </c>
      <c r="B15" s="25">
        <f t="shared" si="1"/>
        <v>-403851</v>
      </c>
      <c r="C15" s="25">
        <f t="shared" si="2"/>
        <v>288485</v>
      </c>
      <c r="D15" s="25">
        <f t="shared" si="3"/>
        <v>692336</v>
      </c>
      <c r="E15" s="25">
        <f t="shared" si="4"/>
        <v>-263822</v>
      </c>
      <c r="F15" s="25">
        <v>13999</v>
      </c>
      <c r="G15" s="25">
        <v>277821</v>
      </c>
      <c r="H15" s="25">
        <f t="shared" si="5"/>
        <v>-209107</v>
      </c>
      <c r="I15" s="25">
        <v>24874</v>
      </c>
      <c r="J15" s="25">
        <v>233981</v>
      </c>
      <c r="K15" s="25">
        <f t="shared" si="6"/>
        <v>-64689</v>
      </c>
      <c r="L15" s="25">
        <v>113891</v>
      </c>
      <c r="M15" s="25">
        <v>178580</v>
      </c>
      <c r="N15" s="25">
        <f t="shared" si="7"/>
        <v>31</v>
      </c>
      <c r="O15" s="25">
        <v>1985</v>
      </c>
      <c r="P15" s="25">
        <v>1954</v>
      </c>
      <c r="Q15" s="25">
        <f t="shared" si="8"/>
        <v>133736</v>
      </c>
      <c r="R15" s="25">
        <v>133736</v>
      </c>
      <c r="S15"/>
    </row>
    <row r="16" spans="1:19" ht="21" customHeight="1" x14ac:dyDescent="0.2">
      <c r="A16" s="26" t="s">
        <v>16</v>
      </c>
      <c r="B16" s="28">
        <f t="shared" si="1"/>
        <v>-417190</v>
      </c>
      <c r="C16" s="28">
        <f t="shared" si="2"/>
        <v>300456</v>
      </c>
      <c r="D16" s="28">
        <f t="shared" si="3"/>
        <v>717646</v>
      </c>
      <c r="E16" s="28">
        <f t="shared" si="4"/>
        <v>-275805</v>
      </c>
      <c r="F16" s="28">
        <v>20571</v>
      </c>
      <c r="G16" s="28">
        <v>296376</v>
      </c>
      <c r="H16" s="28">
        <f t="shared" si="5"/>
        <v>-204161</v>
      </c>
      <c r="I16" s="28">
        <v>28638</v>
      </c>
      <c r="J16" s="28">
        <v>232799</v>
      </c>
      <c r="K16" s="28">
        <f t="shared" si="6"/>
        <v>-75979</v>
      </c>
      <c r="L16" s="28">
        <v>110784</v>
      </c>
      <c r="M16" s="28">
        <v>186763</v>
      </c>
      <c r="N16" s="28">
        <f t="shared" si="7"/>
        <v>-83</v>
      </c>
      <c r="O16" s="28">
        <v>1625</v>
      </c>
      <c r="P16" s="28">
        <v>1708</v>
      </c>
      <c r="Q16" s="28">
        <f t="shared" si="8"/>
        <v>138838</v>
      </c>
      <c r="R16" s="28">
        <v>138838</v>
      </c>
    </row>
    <row r="17" spans="1:19" ht="21" customHeight="1" x14ac:dyDescent="0.2">
      <c r="A17" s="24" t="s">
        <v>17</v>
      </c>
      <c r="B17" s="25">
        <f t="shared" si="1"/>
        <v>-438116</v>
      </c>
      <c r="C17" s="25">
        <f t="shared" si="2"/>
        <v>311759</v>
      </c>
      <c r="D17" s="25">
        <f t="shared" si="3"/>
        <v>749875</v>
      </c>
      <c r="E17" s="25">
        <f t="shared" si="4"/>
        <v>-293793</v>
      </c>
      <c r="F17" s="25">
        <v>21020</v>
      </c>
      <c r="G17" s="25">
        <v>314813</v>
      </c>
      <c r="H17" s="25">
        <f t="shared" si="5"/>
        <v>-221434</v>
      </c>
      <c r="I17" s="25">
        <v>29073</v>
      </c>
      <c r="J17" s="25">
        <v>250507</v>
      </c>
      <c r="K17" s="25">
        <f t="shared" si="6"/>
        <v>-66427</v>
      </c>
      <c r="L17" s="25">
        <v>116394</v>
      </c>
      <c r="M17" s="25">
        <v>182821</v>
      </c>
      <c r="N17" s="25">
        <f t="shared" si="7"/>
        <v>-300</v>
      </c>
      <c r="O17" s="25">
        <v>1434</v>
      </c>
      <c r="P17" s="25">
        <v>1734</v>
      </c>
      <c r="Q17" s="25">
        <f t="shared" si="8"/>
        <v>143838</v>
      </c>
      <c r="R17" s="25">
        <v>143838</v>
      </c>
    </row>
    <row r="18" spans="1:19" ht="21" customHeight="1" x14ac:dyDescent="0.2">
      <c r="A18" s="26" t="s">
        <v>18</v>
      </c>
      <c r="B18" s="27">
        <f t="shared" si="1"/>
        <v>-451189</v>
      </c>
      <c r="C18" s="27">
        <f t="shared" si="2"/>
        <v>320587</v>
      </c>
      <c r="D18" s="27">
        <f t="shared" si="3"/>
        <v>771776</v>
      </c>
      <c r="E18" s="27">
        <f t="shared" si="4"/>
        <v>-302294</v>
      </c>
      <c r="F18" s="27">
        <v>22301</v>
      </c>
      <c r="G18" s="27">
        <v>324595</v>
      </c>
      <c r="H18" s="27">
        <f t="shared" si="5"/>
        <v>-214314</v>
      </c>
      <c r="I18" s="27">
        <v>29707</v>
      </c>
      <c r="J18" s="27">
        <v>244021</v>
      </c>
      <c r="K18" s="27">
        <f t="shared" si="6"/>
        <v>-83422</v>
      </c>
      <c r="L18" s="27">
        <v>117749</v>
      </c>
      <c r="M18" s="27">
        <v>201171</v>
      </c>
      <c r="N18" s="27">
        <f t="shared" si="7"/>
        <v>-433</v>
      </c>
      <c r="O18" s="27">
        <v>1556</v>
      </c>
      <c r="P18" s="27">
        <v>1989</v>
      </c>
      <c r="Q18" s="27">
        <f t="shared" si="8"/>
        <v>149274</v>
      </c>
      <c r="R18" s="27">
        <v>149274</v>
      </c>
    </row>
    <row r="19" spans="1:19" ht="21" customHeight="1" x14ac:dyDescent="0.2">
      <c r="A19" s="24" t="s">
        <v>19</v>
      </c>
      <c r="B19" s="25">
        <f t="shared" si="1"/>
        <v>-461285</v>
      </c>
      <c r="C19" s="25">
        <f t="shared" si="2"/>
        <v>329651</v>
      </c>
      <c r="D19" s="25">
        <f t="shared" si="3"/>
        <v>790936</v>
      </c>
      <c r="E19" s="25">
        <f t="shared" si="4"/>
        <v>-312100</v>
      </c>
      <c r="F19" s="25">
        <v>24924</v>
      </c>
      <c r="G19" s="25">
        <v>337024</v>
      </c>
      <c r="H19" s="25">
        <f t="shared" si="5"/>
        <v>-212716</v>
      </c>
      <c r="I19" s="25">
        <v>31931</v>
      </c>
      <c r="J19" s="25">
        <v>244647</v>
      </c>
      <c r="K19" s="25">
        <f t="shared" si="6"/>
        <v>-89386</v>
      </c>
      <c r="L19" s="25">
        <v>118332</v>
      </c>
      <c r="M19" s="25">
        <v>207718</v>
      </c>
      <c r="N19" s="25">
        <f t="shared" si="7"/>
        <v>-106</v>
      </c>
      <c r="O19" s="25">
        <v>1441</v>
      </c>
      <c r="P19" s="25">
        <v>1547</v>
      </c>
      <c r="Q19" s="25">
        <f t="shared" si="8"/>
        <v>153023</v>
      </c>
      <c r="R19" s="25">
        <v>153023</v>
      </c>
    </row>
    <row r="20" spans="1:19" ht="21" customHeight="1" x14ac:dyDescent="0.2">
      <c r="A20" s="26" t="s">
        <v>20</v>
      </c>
      <c r="B20" s="28">
        <f t="shared" si="1"/>
        <v>-484189</v>
      </c>
      <c r="C20" s="28">
        <f t="shared" si="2"/>
        <v>343313</v>
      </c>
      <c r="D20" s="28">
        <f t="shared" si="3"/>
        <v>827502</v>
      </c>
      <c r="E20" s="28">
        <f t="shared" si="4"/>
        <v>-324200</v>
      </c>
      <c r="F20" s="28">
        <v>41889</v>
      </c>
      <c r="G20" s="28">
        <v>366089</v>
      </c>
      <c r="H20" s="28">
        <f t="shared" si="5"/>
        <v>-206489</v>
      </c>
      <c r="I20" s="28">
        <v>40283</v>
      </c>
      <c r="J20" s="28">
        <v>246772</v>
      </c>
      <c r="K20" s="28">
        <f t="shared" si="6"/>
        <v>-94415</v>
      </c>
      <c r="L20" s="28">
        <v>118426</v>
      </c>
      <c r="M20" s="28">
        <v>212841</v>
      </c>
      <c r="N20" s="28">
        <f t="shared" si="7"/>
        <v>-198</v>
      </c>
      <c r="O20" s="28">
        <v>1602</v>
      </c>
      <c r="P20" s="28">
        <v>1800</v>
      </c>
      <c r="Q20" s="28">
        <f t="shared" si="8"/>
        <v>141113</v>
      </c>
      <c r="R20" s="28">
        <v>141113</v>
      </c>
    </row>
    <row r="21" spans="1:19" s="1" customFormat="1" ht="21" customHeight="1" x14ac:dyDescent="0.2">
      <c r="A21" s="24" t="s">
        <v>21</v>
      </c>
      <c r="B21" s="25">
        <f t="shared" si="1"/>
        <v>-510105</v>
      </c>
      <c r="C21" s="25">
        <f t="shared" si="2"/>
        <v>358773</v>
      </c>
      <c r="D21" s="25">
        <f t="shared" si="3"/>
        <v>868878</v>
      </c>
      <c r="E21" s="25">
        <f t="shared" si="4"/>
        <v>-345222</v>
      </c>
      <c r="F21" s="25">
        <v>41551</v>
      </c>
      <c r="G21" s="25">
        <v>386773</v>
      </c>
      <c r="H21" s="25">
        <f t="shared" si="5"/>
        <v>-210195</v>
      </c>
      <c r="I21" s="25">
        <v>45134</v>
      </c>
      <c r="J21" s="25">
        <v>255329</v>
      </c>
      <c r="K21" s="25">
        <f t="shared" si="6"/>
        <v>-101907</v>
      </c>
      <c r="L21" s="25">
        <v>123282</v>
      </c>
      <c r="M21" s="25">
        <v>225189</v>
      </c>
      <c r="N21" s="25">
        <f t="shared" si="7"/>
        <v>-351</v>
      </c>
      <c r="O21" s="25">
        <v>1236</v>
      </c>
      <c r="P21" s="25">
        <v>1587</v>
      </c>
      <c r="Q21" s="25">
        <f t="shared" si="8"/>
        <v>147570</v>
      </c>
      <c r="R21" s="25">
        <v>147570</v>
      </c>
      <c r="S21"/>
    </row>
    <row r="22" spans="1:19" ht="21" customHeight="1" x14ac:dyDescent="0.2">
      <c r="A22" s="26" t="s">
        <v>22</v>
      </c>
      <c r="B22" s="27">
        <f t="shared" si="1"/>
        <v>-539482</v>
      </c>
      <c r="C22" s="27">
        <f t="shared" si="2"/>
        <v>362872</v>
      </c>
      <c r="D22" s="27">
        <f t="shared" si="3"/>
        <v>902354</v>
      </c>
      <c r="E22" s="27">
        <f t="shared" si="4"/>
        <v>-353675</v>
      </c>
      <c r="F22" s="27">
        <v>43760</v>
      </c>
      <c r="G22" s="27">
        <v>397435</v>
      </c>
      <c r="H22" s="27">
        <f t="shared" si="5"/>
        <v>-208791</v>
      </c>
      <c r="I22" s="27">
        <v>50029</v>
      </c>
      <c r="J22" s="27">
        <v>258820</v>
      </c>
      <c r="K22" s="27">
        <f t="shared" si="6"/>
        <v>-129141</v>
      </c>
      <c r="L22" s="27">
        <v>115068</v>
      </c>
      <c r="M22" s="27">
        <v>244209</v>
      </c>
      <c r="N22" s="27">
        <f t="shared" si="7"/>
        <v>-250</v>
      </c>
      <c r="O22" s="27">
        <v>1640</v>
      </c>
      <c r="P22" s="27">
        <v>1890</v>
      </c>
      <c r="Q22" s="27">
        <f t="shared" si="8"/>
        <v>152375</v>
      </c>
      <c r="R22" s="27">
        <v>152375</v>
      </c>
    </row>
    <row r="23" spans="1:19" ht="21" customHeight="1" x14ac:dyDescent="0.2">
      <c r="A23" s="24" t="s">
        <v>23</v>
      </c>
      <c r="B23" s="25">
        <f t="shared" si="1"/>
        <v>-554392</v>
      </c>
      <c r="C23" s="25">
        <f t="shared" si="2"/>
        <v>377002</v>
      </c>
      <c r="D23" s="25">
        <f t="shared" si="3"/>
        <v>931394</v>
      </c>
      <c r="E23" s="25">
        <f t="shared" si="4"/>
        <v>-369260</v>
      </c>
      <c r="F23" s="25">
        <v>47486</v>
      </c>
      <c r="G23" s="25">
        <v>416746</v>
      </c>
      <c r="H23" s="25">
        <f t="shared" si="5"/>
        <v>-194347</v>
      </c>
      <c r="I23" s="25">
        <v>53137</v>
      </c>
      <c r="J23" s="25">
        <v>247484</v>
      </c>
      <c r="K23" s="25">
        <f t="shared" si="6"/>
        <v>-145291</v>
      </c>
      <c r="L23" s="25">
        <v>119117</v>
      </c>
      <c r="M23" s="25">
        <v>264408</v>
      </c>
      <c r="N23" s="25">
        <f t="shared" si="7"/>
        <v>-875</v>
      </c>
      <c r="O23" s="25">
        <v>1881</v>
      </c>
      <c r="P23" s="25">
        <v>2756</v>
      </c>
      <c r="Q23" s="25">
        <f t="shared" si="8"/>
        <v>155381</v>
      </c>
      <c r="R23" s="25">
        <v>155381</v>
      </c>
    </row>
    <row r="24" spans="1:19" ht="21" customHeight="1" x14ac:dyDescent="0.2">
      <c r="A24" s="26" t="s">
        <v>0</v>
      </c>
      <c r="B24" s="28">
        <f t="shared" si="1"/>
        <v>-587656</v>
      </c>
      <c r="C24" s="28">
        <f t="shared" si="2"/>
        <v>381991</v>
      </c>
      <c r="D24" s="28">
        <f t="shared" si="3"/>
        <v>969647</v>
      </c>
      <c r="E24" s="28">
        <f t="shared" si="4"/>
        <v>-382516</v>
      </c>
      <c r="F24" s="28">
        <v>51907</v>
      </c>
      <c r="G24" s="28">
        <v>434423</v>
      </c>
      <c r="H24" s="28">
        <f t="shared" si="5"/>
        <v>-201824</v>
      </c>
      <c r="I24" s="28">
        <v>53526</v>
      </c>
      <c r="J24" s="28">
        <v>255350</v>
      </c>
      <c r="K24" s="28">
        <f t="shared" si="6"/>
        <v>-162659</v>
      </c>
      <c r="L24" s="28">
        <v>113343</v>
      </c>
      <c r="M24" s="28">
        <v>276002</v>
      </c>
      <c r="N24" s="28">
        <f t="shared" si="7"/>
        <v>-747</v>
      </c>
      <c r="O24" s="28">
        <v>3125</v>
      </c>
      <c r="P24" s="28">
        <v>3872</v>
      </c>
      <c r="Q24" s="28">
        <f t="shared" si="8"/>
        <v>160090</v>
      </c>
      <c r="R24" s="28">
        <v>160090</v>
      </c>
    </row>
    <row r="25" spans="1:19" ht="21" customHeight="1" x14ac:dyDescent="0.2">
      <c r="A25" s="24" t="s">
        <v>1</v>
      </c>
      <c r="B25" s="25">
        <f t="shared" si="1"/>
        <v>-612901</v>
      </c>
      <c r="C25" s="25">
        <f t="shared" si="2"/>
        <v>392337</v>
      </c>
      <c r="D25" s="25">
        <f t="shared" si="3"/>
        <v>1005238</v>
      </c>
      <c r="E25" s="25">
        <f t="shared" si="4"/>
        <v>-395522</v>
      </c>
      <c r="F25" s="25">
        <v>54427</v>
      </c>
      <c r="G25" s="25">
        <v>449949</v>
      </c>
      <c r="H25" s="25">
        <f t="shared" si="5"/>
        <v>-194897</v>
      </c>
      <c r="I25" s="25">
        <v>45380</v>
      </c>
      <c r="J25" s="25">
        <v>240277</v>
      </c>
      <c r="K25" s="25">
        <f t="shared" si="6"/>
        <v>-192407</v>
      </c>
      <c r="L25" s="25">
        <v>117788</v>
      </c>
      <c r="M25" s="25">
        <v>310195</v>
      </c>
      <c r="N25" s="25">
        <f t="shared" si="7"/>
        <v>-1745</v>
      </c>
      <c r="O25" s="25">
        <v>3072</v>
      </c>
      <c r="P25" s="25">
        <v>4817</v>
      </c>
      <c r="Q25" s="25">
        <f t="shared" si="8"/>
        <v>171670</v>
      </c>
      <c r="R25" s="25">
        <v>171670</v>
      </c>
    </row>
    <row r="26" spans="1:19" ht="21" customHeight="1" x14ac:dyDescent="0.2">
      <c r="A26" s="26" t="s">
        <v>24</v>
      </c>
      <c r="B26" s="27">
        <f t="shared" si="1"/>
        <v>-621778</v>
      </c>
      <c r="C26" s="27">
        <f t="shared" si="2"/>
        <v>389994</v>
      </c>
      <c r="D26" s="27">
        <f t="shared" si="3"/>
        <v>1011772</v>
      </c>
      <c r="E26" s="27">
        <f t="shared" si="4"/>
        <v>-400094</v>
      </c>
      <c r="F26" s="27">
        <v>56487</v>
      </c>
      <c r="G26" s="27">
        <v>456581</v>
      </c>
      <c r="H26" s="27">
        <f t="shared" si="5"/>
        <v>-185938</v>
      </c>
      <c r="I26" s="27">
        <v>43530</v>
      </c>
      <c r="J26" s="27">
        <v>229468</v>
      </c>
      <c r="K26" s="27">
        <f t="shared" si="6"/>
        <v>-209774</v>
      </c>
      <c r="L26" s="27">
        <v>111310</v>
      </c>
      <c r="M26" s="27">
        <v>321084</v>
      </c>
      <c r="N26" s="27">
        <f t="shared" si="7"/>
        <v>-916</v>
      </c>
      <c r="O26" s="27">
        <v>3723</v>
      </c>
      <c r="P26" s="27">
        <v>4639</v>
      </c>
      <c r="Q26" s="27">
        <f t="shared" si="8"/>
        <v>174944</v>
      </c>
      <c r="R26" s="27">
        <v>174944</v>
      </c>
    </row>
    <row r="27" spans="1:19" ht="21" customHeight="1" x14ac:dyDescent="0.2">
      <c r="A27" s="24" t="s">
        <v>25</v>
      </c>
      <c r="B27" s="25">
        <f t="shared" si="1"/>
        <v>-634510</v>
      </c>
      <c r="C27" s="25">
        <f t="shared" si="2"/>
        <v>397399</v>
      </c>
      <c r="D27" s="25">
        <f t="shared" si="3"/>
        <v>1031909</v>
      </c>
      <c r="E27" s="25">
        <f t="shared" si="4"/>
        <v>-395196</v>
      </c>
      <c r="F27" s="25">
        <v>67765</v>
      </c>
      <c r="G27" s="25">
        <v>462961</v>
      </c>
      <c r="H27" s="25">
        <f t="shared" si="5"/>
        <v>-190443</v>
      </c>
      <c r="I27" s="25">
        <v>37707</v>
      </c>
      <c r="J27" s="25">
        <v>228150</v>
      </c>
      <c r="K27" s="25">
        <f t="shared" si="6"/>
        <v>-222682</v>
      </c>
      <c r="L27" s="25">
        <v>113302</v>
      </c>
      <c r="M27" s="25">
        <v>335984</v>
      </c>
      <c r="N27" s="25">
        <f t="shared" si="7"/>
        <v>-2164</v>
      </c>
      <c r="O27" s="25">
        <v>2650</v>
      </c>
      <c r="P27" s="25">
        <v>4814</v>
      </c>
      <c r="Q27" s="25">
        <f t="shared" si="8"/>
        <v>175975</v>
      </c>
      <c r="R27" s="25">
        <v>175975</v>
      </c>
    </row>
    <row r="28" spans="1:19" ht="21" customHeight="1" x14ac:dyDescent="0.2">
      <c r="A28" s="26" t="s">
        <v>26</v>
      </c>
      <c r="B28" s="28">
        <f t="shared" si="1"/>
        <v>-718661</v>
      </c>
      <c r="C28" s="28">
        <f t="shared" si="2"/>
        <v>405376</v>
      </c>
      <c r="D28" s="28">
        <f t="shared" si="3"/>
        <v>1124037</v>
      </c>
      <c r="E28" s="28">
        <f t="shared" si="4"/>
        <v>-415281</v>
      </c>
      <c r="F28" s="28">
        <v>71362</v>
      </c>
      <c r="G28" s="28">
        <v>486643</v>
      </c>
      <c r="H28" s="28">
        <f t="shared" si="5"/>
        <v>-199163</v>
      </c>
      <c r="I28" s="28">
        <v>31359</v>
      </c>
      <c r="J28" s="28">
        <v>230522</v>
      </c>
      <c r="K28" s="28">
        <f t="shared" si="6"/>
        <v>-282116</v>
      </c>
      <c r="L28" s="28">
        <v>111484</v>
      </c>
      <c r="M28" s="28">
        <v>393600</v>
      </c>
      <c r="N28" s="28">
        <f t="shared" si="7"/>
        <v>-6266</v>
      </c>
      <c r="O28" s="28">
        <v>7006</v>
      </c>
      <c r="P28" s="28">
        <v>13272</v>
      </c>
      <c r="Q28" s="28">
        <f t="shared" si="8"/>
        <v>184165</v>
      </c>
      <c r="R28" s="28">
        <v>184165</v>
      </c>
    </row>
    <row r="29" spans="1:19" ht="21" customHeight="1" x14ac:dyDescent="0.2">
      <c r="A29" s="24" t="s">
        <v>78</v>
      </c>
      <c r="B29" s="25">
        <f t="shared" ref="B29:B36" si="9">+C29-D29</f>
        <v>-763102</v>
      </c>
      <c r="C29" s="25">
        <f t="shared" si="2"/>
        <v>440361</v>
      </c>
      <c r="D29" s="25">
        <f t="shared" si="3"/>
        <v>1203463</v>
      </c>
      <c r="E29" s="25">
        <f t="shared" si="4"/>
        <v>-440092</v>
      </c>
      <c r="F29" s="25">
        <v>76998</v>
      </c>
      <c r="G29" s="25">
        <v>517090</v>
      </c>
      <c r="H29" s="25">
        <f t="shared" ref="H29:H36" si="10">+I29-J29</f>
        <v>-208255</v>
      </c>
      <c r="I29" s="25">
        <v>30675</v>
      </c>
      <c r="J29" s="25">
        <v>238930</v>
      </c>
      <c r="K29" s="25">
        <f t="shared" ref="K29:K36" si="11">+L29-M29</f>
        <v>-325092</v>
      </c>
      <c r="L29" s="25">
        <v>107164</v>
      </c>
      <c r="M29" s="25">
        <v>432256</v>
      </c>
      <c r="N29" s="25">
        <f t="shared" ref="N29:N36" si="12">+O29-P29</f>
        <v>-6589</v>
      </c>
      <c r="O29" s="25">
        <v>8598</v>
      </c>
      <c r="P29" s="25">
        <v>15187</v>
      </c>
      <c r="Q29" s="25">
        <f t="shared" ref="Q29:Q36" si="13">+R29</f>
        <v>216926</v>
      </c>
      <c r="R29" s="25">
        <v>216926</v>
      </c>
    </row>
    <row r="30" spans="1:19" ht="21" customHeight="1" x14ac:dyDescent="0.2">
      <c r="A30" s="26" t="s">
        <v>79</v>
      </c>
      <c r="B30" s="27">
        <f t="shared" si="9"/>
        <v>-769803</v>
      </c>
      <c r="C30" s="27">
        <f t="shared" si="2"/>
        <v>441767</v>
      </c>
      <c r="D30" s="27">
        <f t="shared" si="3"/>
        <v>1211570</v>
      </c>
      <c r="E30" s="27">
        <f t="shared" si="4"/>
        <v>-448234</v>
      </c>
      <c r="F30" s="27">
        <v>80979</v>
      </c>
      <c r="G30" s="27">
        <v>529213</v>
      </c>
      <c r="H30" s="27">
        <f t="shared" si="10"/>
        <v>-211757</v>
      </c>
      <c r="I30" s="27">
        <v>36184</v>
      </c>
      <c r="J30" s="27">
        <v>247941</v>
      </c>
      <c r="K30" s="27">
        <f t="shared" si="11"/>
        <v>-314966</v>
      </c>
      <c r="L30" s="27">
        <v>104810</v>
      </c>
      <c r="M30" s="27">
        <v>419776</v>
      </c>
      <c r="N30" s="27">
        <f t="shared" si="12"/>
        <v>-7834</v>
      </c>
      <c r="O30" s="27">
        <v>6806</v>
      </c>
      <c r="P30" s="27">
        <v>14640</v>
      </c>
      <c r="Q30" s="27">
        <f t="shared" si="13"/>
        <v>212988</v>
      </c>
      <c r="R30" s="27">
        <v>212988</v>
      </c>
    </row>
    <row r="31" spans="1:19" ht="21" customHeight="1" x14ac:dyDescent="0.2">
      <c r="A31" s="24" t="s">
        <v>80</v>
      </c>
      <c r="B31" s="25">
        <f t="shared" si="9"/>
        <v>-784043</v>
      </c>
      <c r="C31" s="25">
        <f t="shared" si="2"/>
        <v>452281</v>
      </c>
      <c r="D31" s="25">
        <f t="shared" si="3"/>
        <v>1236324</v>
      </c>
      <c r="E31" s="25">
        <f t="shared" si="4"/>
        <v>-458201</v>
      </c>
      <c r="F31" s="25">
        <v>82507</v>
      </c>
      <c r="G31" s="25">
        <v>540708</v>
      </c>
      <c r="H31" s="25">
        <f t="shared" si="10"/>
        <v>-234085</v>
      </c>
      <c r="I31" s="25">
        <v>40342</v>
      </c>
      <c r="J31" s="25">
        <v>274427</v>
      </c>
      <c r="K31" s="25">
        <f t="shared" si="11"/>
        <v>-315796</v>
      </c>
      <c r="L31" s="25">
        <v>100378</v>
      </c>
      <c r="M31" s="25">
        <v>416174</v>
      </c>
      <c r="N31" s="25">
        <f t="shared" si="12"/>
        <v>-1481</v>
      </c>
      <c r="O31" s="25">
        <v>3534</v>
      </c>
      <c r="P31" s="25">
        <v>5015</v>
      </c>
      <c r="Q31" s="25">
        <f t="shared" si="13"/>
        <v>225520</v>
      </c>
      <c r="R31" s="25">
        <v>225520</v>
      </c>
    </row>
    <row r="32" spans="1:19" ht="21" customHeight="1" x14ac:dyDescent="0.2">
      <c r="A32" s="26" t="s">
        <v>81</v>
      </c>
      <c r="B32" s="28">
        <f t="shared" si="9"/>
        <v>-790979</v>
      </c>
      <c r="C32" s="28">
        <f t="shared" si="2"/>
        <v>445112</v>
      </c>
      <c r="D32" s="28">
        <f t="shared" si="3"/>
        <v>1236091</v>
      </c>
      <c r="E32" s="28">
        <f t="shared" si="4"/>
        <v>-444348</v>
      </c>
      <c r="F32" s="28">
        <v>83533</v>
      </c>
      <c r="G32" s="28">
        <v>527881</v>
      </c>
      <c r="H32" s="28">
        <f t="shared" si="10"/>
        <v>-250904</v>
      </c>
      <c r="I32" s="28">
        <v>40115</v>
      </c>
      <c r="J32" s="28">
        <v>291019</v>
      </c>
      <c r="K32" s="28">
        <f t="shared" si="11"/>
        <v>-321436</v>
      </c>
      <c r="L32" s="28">
        <v>91810</v>
      </c>
      <c r="M32" s="28">
        <v>413246</v>
      </c>
      <c r="N32" s="28">
        <f t="shared" si="12"/>
        <v>-1150</v>
      </c>
      <c r="O32" s="28">
        <v>2795</v>
      </c>
      <c r="P32" s="28">
        <v>3945</v>
      </c>
      <c r="Q32" s="28">
        <f t="shared" si="13"/>
        <v>226859</v>
      </c>
      <c r="R32" s="28">
        <v>226859</v>
      </c>
    </row>
    <row r="33" spans="1:18" ht="21" customHeight="1" x14ac:dyDescent="0.2">
      <c r="A33" s="24" t="s">
        <v>82</v>
      </c>
      <c r="B33" s="25">
        <f t="shared" si="9"/>
        <v>-802433</v>
      </c>
      <c r="C33" s="25">
        <f t="shared" si="2"/>
        <v>494752</v>
      </c>
      <c r="D33" s="25">
        <f t="shared" si="3"/>
        <v>1297185</v>
      </c>
      <c r="E33" s="25">
        <f t="shared" si="4"/>
        <v>-469640</v>
      </c>
      <c r="F33" s="25">
        <v>111135</v>
      </c>
      <c r="G33" s="25">
        <v>580775</v>
      </c>
      <c r="H33" s="25">
        <f t="shared" si="10"/>
        <v>-279755</v>
      </c>
      <c r="I33" s="25">
        <v>47260</v>
      </c>
      <c r="J33" s="25">
        <v>327015</v>
      </c>
      <c r="K33" s="25">
        <f t="shared" si="11"/>
        <v>-296952</v>
      </c>
      <c r="L33" s="25">
        <v>78206</v>
      </c>
      <c r="M33" s="25">
        <v>375158</v>
      </c>
      <c r="N33" s="25">
        <f t="shared" si="12"/>
        <v>-873</v>
      </c>
      <c r="O33" s="25">
        <v>13364</v>
      </c>
      <c r="P33" s="25">
        <v>14237</v>
      </c>
      <c r="Q33" s="25">
        <f t="shared" si="13"/>
        <v>244787</v>
      </c>
      <c r="R33" s="25">
        <v>244787</v>
      </c>
    </row>
    <row r="34" spans="1:18" ht="21" customHeight="1" x14ac:dyDescent="0.2">
      <c r="A34" s="26" t="s">
        <v>83</v>
      </c>
      <c r="B34" s="27">
        <f t="shared" si="9"/>
        <v>-818977</v>
      </c>
      <c r="C34" s="27">
        <f t="shared" si="2"/>
        <v>549249</v>
      </c>
      <c r="D34" s="27">
        <f t="shared" si="3"/>
        <v>1368226</v>
      </c>
      <c r="E34" s="27">
        <f t="shared" si="4"/>
        <v>-473115</v>
      </c>
      <c r="F34" s="27">
        <v>115017</v>
      </c>
      <c r="G34" s="27">
        <v>588132</v>
      </c>
      <c r="H34" s="27">
        <f t="shared" si="10"/>
        <v>-288656</v>
      </c>
      <c r="I34" s="27">
        <v>38805</v>
      </c>
      <c r="J34" s="27">
        <v>327461</v>
      </c>
      <c r="K34" s="27">
        <f t="shared" si="11"/>
        <v>-338512</v>
      </c>
      <c r="L34" s="27">
        <v>90867</v>
      </c>
      <c r="M34" s="27">
        <v>429379</v>
      </c>
      <c r="N34" s="27">
        <f t="shared" si="12"/>
        <v>-8795</v>
      </c>
      <c r="O34" s="27">
        <v>14459</v>
      </c>
      <c r="P34" s="27">
        <v>23254</v>
      </c>
      <c r="Q34" s="27">
        <f t="shared" si="13"/>
        <v>290101</v>
      </c>
      <c r="R34" s="27">
        <v>290101</v>
      </c>
    </row>
    <row r="35" spans="1:18" ht="21" customHeight="1" x14ac:dyDescent="0.2">
      <c r="A35" s="24" t="s">
        <v>84</v>
      </c>
      <c r="B35" s="25">
        <f t="shared" si="9"/>
        <v>-881043</v>
      </c>
      <c r="C35" s="25">
        <f t="shared" si="2"/>
        <v>537294</v>
      </c>
      <c r="D35" s="25">
        <f t="shared" si="3"/>
        <v>1418337</v>
      </c>
      <c r="E35" s="25">
        <f t="shared" si="4"/>
        <v>-494097</v>
      </c>
      <c r="F35" s="25">
        <v>112643</v>
      </c>
      <c r="G35" s="25">
        <v>606740</v>
      </c>
      <c r="H35" s="25">
        <f t="shared" si="10"/>
        <v>-328598</v>
      </c>
      <c r="I35" s="25">
        <v>39941</v>
      </c>
      <c r="J35" s="25">
        <v>368539</v>
      </c>
      <c r="K35" s="25">
        <f t="shared" si="11"/>
        <v>-344606</v>
      </c>
      <c r="L35" s="25">
        <v>81437</v>
      </c>
      <c r="M35" s="25">
        <v>426043</v>
      </c>
      <c r="N35" s="25">
        <f t="shared" si="12"/>
        <v>-2265</v>
      </c>
      <c r="O35" s="25">
        <v>14750</v>
      </c>
      <c r="P35" s="25">
        <v>17015</v>
      </c>
      <c r="Q35" s="25">
        <f t="shared" si="13"/>
        <v>288523</v>
      </c>
      <c r="R35" s="25">
        <v>288523</v>
      </c>
    </row>
    <row r="36" spans="1:18" s="5" customFormat="1" ht="21" customHeight="1" x14ac:dyDescent="0.2">
      <c r="A36" s="26" t="s">
        <v>85</v>
      </c>
      <c r="B36" s="28">
        <f t="shared" si="9"/>
        <v>-926816</v>
      </c>
      <c r="C36" s="28">
        <f t="shared" si="2"/>
        <v>552970</v>
      </c>
      <c r="D36" s="28">
        <f t="shared" si="3"/>
        <v>1479786</v>
      </c>
      <c r="E36" s="28">
        <f t="shared" si="4"/>
        <v>-507441</v>
      </c>
      <c r="F36" s="28">
        <v>131735</v>
      </c>
      <c r="G36" s="28">
        <v>639176</v>
      </c>
      <c r="H36" s="28">
        <f t="shared" si="10"/>
        <v>-335224</v>
      </c>
      <c r="I36" s="28">
        <v>43904</v>
      </c>
      <c r="J36" s="28">
        <v>379128</v>
      </c>
      <c r="K36" s="28">
        <f t="shared" si="11"/>
        <v>-354942</v>
      </c>
      <c r="L36" s="28">
        <v>87639</v>
      </c>
      <c r="M36" s="28">
        <v>442581</v>
      </c>
      <c r="N36" s="28">
        <f t="shared" si="12"/>
        <v>-6395</v>
      </c>
      <c r="O36" s="28">
        <v>12506</v>
      </c>
      <c r="P36" s="28">
        <v>18901</v>
      </c>
      <c r="Q36" s="28">
        <f t="shared" si="13"/>
        <v>277186</v>
      </c>
      <c r="R36" s="28">
        <v>277186</v>
      </c>
    </row>
    <row r="37" spans="1:18" s="5" customFormat="1" ht="21" customHeight="1" x14ac:dyDescent="0.2">
      <c r="A37" s="24" t="s">
        <v>86</v>
      </c>
      <c r="B37" s="25">
        <f t="shared" ref="B37:B44" si="14">+C37-D37</f>
        <v>-954967</v>
      </c>
      <c r="C37" s="25">
        <f t="shared" si="2"/>
        <v>593772</v>
      </c>
      <c r="D37" s="25">
        <f t="shared" si="3"/>
        <v>1548739</v>
      </c>
      <c r="E37" s="25">
        <f t="shared" si="4"/>
        <v>-523790</v>
      </c>
      <c r="F37" s="25">
        <v>144771</v>
      </c>
      <c r="G37" s="25">
        <v>668561</v>
      </c>
      <c r="H37" s="25">
        <f t="shared" ref="H37:H44" si="15">+I37-J37</f>
        <v>-341921</v>
      </c>
      <c r="I37" s="25">
        <v>45374</v>
      </c>
      <c r="J37" s="25">
        <v>387295</v>
      </c>
      <c r="K37" s="25">
        <f t="shared" ref="K37:K44" si="16">+L37-M37</f>
        <v>-388156</v>
      </c>
      <c r="L37" s="25">
        <v>90730</v>
      </c>
      <c r="M37" s="25">
        <v>478886</v>
      </c>
      <c r="N37" s="25">
        <f t="shared" ref="N37:N44" si="17">+O37-P37</f>
        <v>-2109</v>
      </c>
      <c r="O37" s="25">
        <v>11888</v>
      </c>
      <c r="P37" s="25">
        <v>13997</v>
      </c>
      <c r="Q37" s="25">
        <f t="shared" ref="Q37:Q44" si="18">+R37</f>
        <v>301009</v>
      </c>
      <c r="R37" s="25">
        <v>301009</v>
      </c>
    </row>
    <row r="38" spans="1:18" s="5" customFormat="1" ht="21" customHeight="1" x14ac:dyDescent="0.2">
      <c r="A38" s="26" t="s">
        <v>87</v>
      </c>
      <c r="B38" s="27">
        <f t="shared" si="14"/>
        <v>-987084</v>
      </c>
      <c r="C38" s="27">
        <f t="shared" si="2"/>
        <v>596393</v>
      </c>
      <c r="D38" s="27">
        <f t="shared" si="3"/>
        <v>1583477</v>
      </c>
      <c r="E38" s="27">
        <f t="shared" si="4"/>
        <v>-523859</v>
      </c>
      <c r="F38" s="27">
        <v>152558</v>
      </c>
      <c r="G38" s="27">
        <v>676417</v>
      </c>
      <c r="H38" s="27">
        <f t="shared" si="15"/>
        <v>-365311</v>
      </c>
      <c r="I38" s="27">
        <v>44496</v>
      </c>
      <c r="J38" s="27">
        <v>409807</v>
      </c>
      <c r="K38" s="27">
        <f t="shared" si="16"/>
        <v>-392240</v>
      </c>
      <c r="L38" s="27">
        <v>88213</v>
      </c>
      <c r="M38" s="27">
        <v>480453</v>
      </c>
      <c r="N38" s="27">
        <f t="shared" si="17"/>
        <v>-6011</v>
      </c>
      <c r="O38" s="27">
        <v>10789</v>
      </c>
      <c r="P38" s="27">
        <v>16800</v>
      </c>
      <c r="Q38" s="27">
        <f t="shared" si="18"/>
        <v>300337</v>
      </c>
      <c r="R38" s="27">
        <v>300337</v>
      </c>
    </row>
    <row r="39" spans="1:18" ht="21" customHeight="1" x14ac:dyDescent="0.2">
      <c r="A39" s="24" t="s">
        <v>88</v>
      </c>
      <c r="B39" s="25">
        <f t="shared" si="14"/>
        <v>-977631</v>
      </c>
      <c r="C39" s="25">
        <f t="shared" si="2"/>
        <v>658988</v>
      </c>
      <c r="D39" s="25">
        <f t="shared" si="3"/>
        <v>1636619</v>
      </c>
      <c r="E39" s="25">
        <f t="shared" si="4"/>
        <v>-508370</v>
      </c>
      <c r="F39" s="25">
        <v>169618</v>
      </c>
      <c r="G39" s="25">
        <v>677988</v>
      </c>
      <c r="H39" s="25">
        <f t="shared" si="15"/>
        <v>-390941</v>
      </c>
      <c r="I39" s="25">
        <v>38247</v>
      </c>
      <c r="J39" s="25">
        <v>429188</v>
      </c>
      <c r="K39" s="25">
        <f t="shared" si="16"/>
        <v>-398713</v>
      </c>
      <c r="L39" s="25">
        <v>103845</v>
      </c>
      <c r="M39" s="25">
        <v>502558</v>
      </c>
      <c r="N39" s="25">
        <f t="shared" si="17"/>
        <v>-6454</v>
      </c>
      <c r="O39" s="25">
        <v>20431</v>
      </c>
      <c r="P39" s="25">
        <v>26885</v>
      </c>
      <c r="Q39" s="25">
        <f t="shared" si="18"/>
        <v>326847</v>
      </c>
      <c r="R39" s="25">
        <v>326847</v>
      </c>
    </row>
    <row r="40" spans="1:18" s="5" customFormat="1" ht="21" customHeight="1" x14ac:dyDescent="0.2">
      <c r="A40" s="26" t="s">
        <v>89</v>
      </c>
      <c r="B40" s="28">
        <f t="shared" si="14"/>
        <v>-978627</v>
      </c>
      <c r="C40" s="28">
        <f t="shared" si="2"/>
        <v>676797</v>
      </c>
      <c r="D40" s="28">
        <f t="shared" si="3"/>
        <v>1655424</v>
      </c>
      <c r="E40" s="28">
        <f t="shared" si="4"/>
        <v>-513505</v>
      </c>
      <c r="F40" s="28">
        <v>180605</v>
      </c>
      <c r="G40" s="28">
        <v>694110</v>
      </c>
      <c r="H40" s="28">
        <f t="shared" si="15"/>
        <v>-393775</v>
      </c>
      <c r="I40" s="28">
        <v>36571</v>
      </c>
      <c r="J40" s="28">
        <v>430346</v>
      </c>
      <c r="K40" s="28">
        <f t="shared" si="16"/>
        <v>-401052</v>
      </c>
      <c r="L40" s="28">
        <v>105385</v>
      </c>
      <c r="M40" s="28">
        <v>506437</v>
      </c>
      <c r="N40" s="28">
        <f t="shared" si="17"/>
        <v>-4741</v>
      </c>
      <c r="O40" s="28">
        <v>19790</v>
      </c>
      <c r="P40" s="28">
        <v>24531</v>
      </c>
      <c r="Q40" s="28">
        <f t="shared" si="18"/>
        <v>334446</v>
      </c>
      <c r="R40" s="28">
        <v>334446</v>
      </c>
    </row>
    <row r="41" spans="1:18" s="5" customFormat="1" ht="21" customHeight="1" x14ac:dyDescent="0.2">
      <c r="A41" s="24" t="s">
        <v>90</v>
      </c>
      <c r="B41" s="25">
        <f t="shared" si="14"/>
        <v>-1016200</v>
      </c>
      <c r="C41" s="25">
        <f t="shared" si="2"/>
        <v>635345</v>
      </c>
      <c r="D41" s="25">
        <f t="shared" si="3"/>
        <v>1651545</v>
      </c>
      <c r="E41" s="25">
        <f t="shared" si="4"/>
        <v>-523881</v>
      </c>
      <c r="F41" s="25">
        <v>176284</v>
      </c>
      <c r="G41" s="25">
        <v>700165</v>
      </c>
      <c r="H41" s="25">
        <f t="shared" si="15"/>
        <v>-412350</v>
      </c>
      <c r="I41" s="25">
        <v>38506</v>
      </c>
      <c r="J41" s="25">
        <v>450856</v>
      </c>
      <c r="K41" s="25">
        <f t="shared" si="16"/>
        <v>-389213</v>
      </c>
      <c r="L41" s="25">
        <v>92165</v>
      </c>
      <c r="M41" s="25">
        <v>481378</v>
      </c>
      <c r="N41" s="25">
        <f t="shared" si="17"/>
        <v>-1812</v>
      </c>
      <c r="O41" s="25">
        <v>17334</v>
      </c>
      <c r="P41" s="25">
        <v>19146</v>
      </c>
      <c r="Q41" s="25">
        <f t="shared" si="18"/>
        <v>311056</v>
      </c>
      <c r="R41" s="25">
        <v>311056</v>
      </c>
    </row>
    <row r="42" spans="1:18" s="5" customFormat="1" ht="21" customHeight="1" x14ac:dyDescent="0.2">
      <c r="A42" s="26" t="s">
        <v>91</v>
      </c>
      <c r="B42" s="27">
        <f t="shared" si="14"/>
        <v>-1018188</v>
      </c>
      <c r="C42" s="27">
        <f t="shared" si="2"/>
        <v>677971</v>
      </c>
      <c r="D42" s="27">
        <f t="shared" si="3"/>
        <v>1696159</v>
      </c>
      <c r="E42" s="27">
        <f t="shared" si="4"/>
        <v>-526664</v>
      </c>
      <c r="F42" s="27">
        <v>178049</v>
      </c>
      <c r="G42" s="27">
        <v>704713</v>
      </c>
      <c r="H42" s="27">
        <f t="shared" si="15"/>
        <v>-443531</v>
      </c>
      <c r="I42" s="27">
        <v>37299</v>
      </c>
      <c r="J42" s="27">
        <v>480830</v>
      </c>
      <c r="K42" s="27">
        <f t="shared" si="16"/>
        <v>-387171</v>
      </c>
      <c r="L42" s="27">
        <v>103224</v>
      </c>
      <c r="M42" s="27">
        <v>490395</v>
      </c>
      <c r="N42" s="27">
        <f t="shared" si="17"/>
        <v>-4377</v>
      </c>
      <c r="O42" s="27">
        <v>15844</v>
      </c>
      <c r="P42" s="27">
        <v>20221</v>
      </c>
      <c r="Q42" s="27">
        <f t="shared" si="18"/>
        <v>343555</v>
      </c>
      <c r="R42" s="27">
        <v>343555</v>
      </c>
    </row>
    <row r="43" spans="1:18" s="5" customFormat="1" ht="21" customHeight="1" x14ac:dyDescent="0.2">
      <c r="A43" s="24" t="s">
        <v>92</v>
      </c>
      <c r="B43" s="25">
        <f t="shared" si="14"/>
        <v>-1030637</v>
      </c>
      <c r="C43" s="25">
        <f t="shared" si="2"/>
        <v>676750</v>
      </c>
      <c r="D43" s="25">
        <f t="shared" si="3"/>
        <v>1707387</v>
      </c>
      <c r="E43" s="25">
        <f t="shared" si="4"/>
        <v>-532765</v>
      </c>
      <c r="F43" s="25">
        <v>178231</v>
      </c>
      <c r="G43" s="25">
        <v>710996</v>
      </c>
      <c r="H43" s="25">
        <f t="shared" si="15"/>
        <v>-461854</v>
      </c>
      <c r="I43" s="25">
        <v>39647</v>
      </c>
      <c r="J43" s="25">
        <v>501501</v>
      </c>
      <c r="K43" s="25">
        <f t="shared" si="16"/>
        <v>-369936</v>
      </c>
      <c r="L43" s="25">
        <v>105275</v>
      </c>
      <c r="M43" s="25">
        <v>475211</v>
      </c>
      <c r="N43" s="25">
        <f t="shared" si="17"/>
        <v>-2214</v>
      </c>
      <c r="O43" s="25">
        <v>17465</v>
      </c>
      <c r="P43" s="25">
        <v>19679</v>
      </c>
      <c r="Q43" s="25">
        <f t="shared" si="18"/>
        <v>336132</v>
      </c>
      <c r="R43" s="25">
        <v>336132</v>
      </c>
    </row>
    <row r="44" spans="1:18" s="5" customFormat="1" ht="21" customHeight="1" x14ac:dyDescent="0.2">
      <c r="A44" s="26" t="s">
        <v>93</v>
      </c>
      <c r="B44" s="28">
        <f t="shared" si="14"/>
        <v>-1062101</v>
      </c>
      <c r="C44" s="28">
        <f t="shared" si="2"/>
        <v>681448</v>
      </c>
      <c r="D44" s="28">
        <f t="shared" si="3"/>
        <v>1743549</v>
      </c>
      <c r="E44" s="28">
        <f t="shared" si="4"/>
        <v>-550941</v>
      </c>
      <c r="F44" s="28">
        <v>177815</v>
      </c>
      <c r="G44" s="28">
        <v>728756</v>
      </c>
      <c r="H44" s="28">
        <f t="shared" si="15"/>
        <v>-485748</v>
      </c>
      <c r="I44" s="28">
        <v>41012</v>
      </c>
      <c r="J44" s="28">
        <v>526760</v>
      </c>
      <c r="K44" s="28">
        <f t="shared" si="16"/>
        <v>-360100</v>
      </c>
      <c r="L44" s="28">
        <v>106051</v>
      </c>
      <c r="M44" s="28">
        <v>466151</v>
      </c>
      <c r="N44" s="28">
        <f t="shared" si="17"/>
        <v>-2903</v>
      </c>
      <c r="O44" s="28">
        <v>18979</v>
      </c>
      <c r="P44" s="28">
        <v>21882</v>
      </c>
      <c r="Q44" s="28">
        <f t="shared" si="18"/>
        <v>337591</v>
      </c>
      <c r="R44" s="28">
        <v>337591</v>
      </c>
    </row>
    <row r="45" spans="1:18" s="5" customFormat="1" ht="21" customHeight="1" x14ac:dyDescent="0.2">
      <c r="A45" s="24" t="s">
        <v>94</v>
      </c>
      <c r="B45" s="25">
        <f t="shared" ref="B45:B52" si="19">+C45-D45</f>
        <v>-1058539</v>
      </c>
      <c r="C45" s="25">
        <f t="shared" si="2"/>
        <v>702427</v>
      </c>
      <c r="D45" s="25">
        <f t="shared" si="3"/>
        <v>1760966</v>
      </c>
      <c r="E45" s="25">
        <f t="shared" si="4"/>
        <v>-552428</v>
      </c>
      <c r="F45" s="25">
        <v>177515</v>
      </c>
      <c r="G45" s="25">
        <v>729943</v>
      </c>
      <c r="H45" s="25">
        <f t="shared" ref="H45:H52" si="20">+I45-J45</f>
        <v>-485250</v>
      </c>
      <c r="I45" s="25">
        <v>47989</v>
      </c>
      <c r="J45" s="25">
        <v>533239</v>
      </c>
      <c r="K45" s="25">
        <f t="shared" ref="K45:K52" si="21">+L45-M45</f>
        <v>-372485</v>
      </c>
      <c r="L45" s="25">
        <v>104501</v>
      </c>
      <c r="M45" s="25">
        <v>476986</v>
      </c>
      <c r="N45" s="25">
        <f t="shared" ref="N45:N52" si="22">+O45-P45</f>
        <v>-3182</v>
      </c>
      <c r="O45" s="25">
        <v>17616</v>
      </c>
      <c r="P45" s="25">
        <v>20798</v>
      </c>
      <c r="Q45" s="25">
        <f t="shared" ref="Q45:Q52" si="23">+R45</f>
        <v>354806</v>
      </c>
      <c r="R45" s="25">
        <v>354806</v>
      </c>
    </row>
    <row r="46" spans="1:18" s="5" customFormat="1" ht="21" customHeight="1" x14ac:dyDescent="0.2">
      <c r="A46" s="26" t="s">
        <v>95</v>
      </c>
      <c r="B46" s="27">
        <f t="shared" si="19"/>
        <v>-1076362</v>
      </c>
      <c r="C46" s="27">
        <f t="shared" si="2"/>
        <v>696439</v>
      </c>
      <c r="D46" s="27">
        <f t="shared" si="3"/>
        <v>1772801</v>
      </c>
      <c r="E46" s="27">
        <f t="shared" si="4"/>
        <v>-562220</v>
      </c>
      <c r="F46" s="27">
        <v>168227</v>
      </c>
      <c r="G46" s="27">
        <v>730447</v>
      </c>
      <c r="H46" s="27">
        <f t="shared" si="20"/>
        <v>-478702</v>
      </c>
      <c r="I46" s="27">
        <v>48168</v>
      </c>
      <c r="J46" s="27">
        <v>526870</v>
      </c>
      <c r="K46" s="27">
        <f t="shared" si="21"/>
        <v>-385355</v>
      </c>
      <c r="L46" s="27">
        <v>108982</v>
      </c>
      <c r="M46" s="27">
        <v>494337</v>
      </c>
      <c r="N46" s="27">
        <f t="shared" si="22"/>
        <v>-4775</v>
      </c>
      <c r="O46" s="27">
        <v>16372</v>
      </c>
      <c r="P46" s="27">
        <v>21147</v>
      </c>
      <c r="Q46" s="27">
        <f t="shared" si="23"/>
        <v>354690</v>
      </c>
      <c r="R46" s="27">
        <v>354690</v>
      </c>
    </row>
    <row r="47" spans="1:18" s="5" customFormat="1" ht="21" customHeight="1" x14ac:dyDescent="0.2">
      <c r="A47" s="24" t="s">
        <v>96</v>
      </c>
      <c r="B47" s="25">
        <f t="shared" si="19"/>
        <v>-1104616</v>
      </c>
      <c r="C47" s="25">
        <f t="shared" si="2"/>
        <v>688824</v>
      </c>
      <c r="D47" s="25">
        <f t="shared" si="3"/>
        <v>1793440</v>
      </c>
      <c r="E47" s="25">
        <f t="shared" si="4"/>
        <v>-585296</v>
      </c>
      <c r="F47" s="25">
        <v>174294</v>
      </c>
      <c r="G47" s="25">
        <v>759590</v>
      </c>
      <c r="H47" s="25">
        <f t="shared" si="20"/>
        <v>-469280</v>
      </c>
      <c r="I47" s="25">
        <v>50356</v>
      </c>
      <c r="J47" s="25">
        <v>519636</v>
      </c>
      <c r="K47" s="25">
        <f t="shared" si="21"/>
        <v>-380820</v>
      </c>
      <c r="L47" s="25">
        <v>114393</v>
      </c>
      <c r="M47" s="25">
        <v>495213</v>
      </c>
      <c r="N47" s="25">
        <f t="shared" si="22"/>
        <v>-2921</v>
      </c>
      <c r="O47" s="25">
        <v>16080</v>
      </c>
      <c r="P47" s="25">
        <v>19001</v>
      </c>
      <c r="Q47" s="25">
        <f t="shared" si="23"/>
        <v>333701</v>
      </c>
      <c r="R47" s="25">
        <v>333701</v>
      </c>
    </row>
    <row r="48" spans="1:18" ht="21" customHeight="1" x14ac:dyDescent="0.2">
      <c r="A48" s="26" t="s">
        <v>97</v>
      </c>
      <c r="B48" s="28">
        <f t="shared" si="19"/>
        <v>-1134051</v>
      </c>
      <c r="C48" s="28">
        <f t="shared" si="2"/>
        <v>660126</v>
      </c>
      <c r="D48" s="28">
        <f t="shared" si="3"/>
        <v>1794177</v>
      </c>
      <c r="E48" s="28">
        <f t="shared" si="4"/>
        <v>-603785</v>
      </c>
      <c r="F48" s="28">
        <v>166225</v>
      </c>
      <c r="G48" s="28">
        <v>770010</v>
      </c>
      <c r="H48" s="28">
        <f t="shared" si="20"/>
        <v>-476203</v>
      </c>
      <c r="I48" s="28">
        <v>49330</v>
      </c>
      <c r="J48" s="28">
        <v>525533</v>
      </c>
      <c r="K48" s="28">
        <f t="shared" si="21"/>
        <v>-372346</v>
      </c>
      <c r="L48" s="28">
        <v>107960</v>
      </c>
      <c r="M48" s="28">
        <v>480306</v>
      </c>
      <c r="N48" s="28">
        <f t="shared" si="22"/>
        <v>-1649</v>
      </c>
      <c r="O48" s="28">
        <v>16679</v>
      </c>
      <c r="P48" s="28">
        <v>18328</v>
      </c>
      <c r="Q48" s="28">
        <f t="shared" si="23"/>
        <v>319932</v>
      </c>
      <c r="R48" s="28">
        <v>319932</v>
      </c>
    </row>
    <row r="49" spans="1:18" s="5" customFormat="1" ht="21" customHeight="1" x14ac:dyDescent="0.2">
      <c r="A49" s="24" t="s">
        <v>105</v>
      </c>
      <c r="B49" s="25">
        <f t="shared" si="19"/>
        <v>-1149957</v>
      </c>
      <c r="C49" s="25">
        <f t="shared" ref="C49:C52" si="24">+F49+I49+L49+O49+R49</f>
        <v>661552</v>
      </c>
      <c r="D49" s="25">
        <f t="shared" ref="D49:D52" si="25">+G49+J49+M49+P49</f>
        <v>1811509</v>
      </c>
      <c r="E49" s="25">
        <f t="shared" ref="E49:E52" si="26">+F49-G49</f>
        <v>-617359</v>
      </c>
      <c r="F49" s="25">
        <v>166763</v>
      </c>
      <c r="G49" s="25">
        <v>784122</v>
      </c>
      <c r="H49" s="25">
        <f t="shared" si="20"/>
        <v>-480972</v>
      </c>
      <c r="I49" s="25">
        <v>54907</v>
      </c>
      <c r="J49" s="25">
        <v>535879</v>
      </c>
      <c r="K49" s="25">
        <f t="shared" si="21"/>
        <v>-360592</v>
      </c>
      <c r="L49" s="25">
        <v>112991</v>
      </c>
      <c r="M49" s="25">
        <v>473583</v>
      </c>
      <c r="N49" s="25">
        <f t="shared" si="22"/>
        <v>-3112</v>
      </c>
      <c r="O49" s="25">
        <v>14813</v>
      </c>
      <c r="P49" s="25">
        <v>17925</v>
      </c>
      <c r="Q49" s="25">
        <f t="shared" si="23"/>
        <v>312078</v>
      </c>
      <c r="R49" s="25">
        <v>312078</v>
      </c>
    </row>
    <row r="50" spans="1:18" s="5" customFormat="1" ht="21" customHeight="1" x14ac:dyDescent="0.2">
      <c r="A50" s="26" t="s">
        <v>106</v>
      </c>
      <c r="B50" s="27">
        <f t="shared" si="19"/>
        <v>0</v>
      </c>
      <c r="C50" s="27">
        <f t="shared" si="24"/>
        <v>0</v>
      </c>
      <c r="D50" s="27">
        <f t="shared" si="25"/>
        <v>0</v>
      </c>
      <c r="E50" s="27">
        <f t="shared" si="26"/>
        <v>0</v>
      </c>
      <c r="F50" s="27">
        <v>0</v>
      </c>
      <c r="G50" s="27">
        <v>0</v>
      </c>
      <c r="H50" s="27">
        <f t="shared" si="20"/>
        <v>0</v>
      </c>
      <c r="I50" s="27">
        <v>0</v>
      </c>
      <c r="J50" s="27">
        <v>0</v>
      </c>
      <c r="K50" s="27">
        <f t="shared" si="21"/>
        <v>0</v>
      </c>
      <c r="L50" s="27">
        <v>0</v>
      </c>
      <c r="M50" s="27">
        <v>0</v>
      </c>
      <c r="N50" s="27">
        <f t="shared" si="22"/>
        <v>0</v>
      </c>
      <c r="O50" s="27">
        <v>0</v>
      </c>
      <c r="P50" s="27">
        <v>0</v>
      </c>
      <c r="Q50" s="27">
        <f t="shared" si="23"/>
        <v>0</v>
      </c>
      <c r="R50" s="27">
        <v>0</v>
      </c>
    </row>
    <row r="51" spans="1:18" s="5" customFormat="1" ht="21" customHeight="1" x14ac:dyDescent="0.2">
      <c r="A51" s="24" t="s">
        <v>107</v>
      </c>
      <c r="B51" s="25">
        <f t="shared" si="19"/>
        <v>0</v>
      </c>
      <c r="C51" s="25">
        <f t="shared" si="24"/>
        <v>0</v>
      </c>
      <c r="D51" s="25">
        <f t="shared" si="25"/>
        <v>0</v>
      </c>
      <c r="E51" s="25">
        <f t="shared" si="26"/>
        <v>0</v>
      </c>
      <c r="F51" s="25">
        <v>0</v>
      </c>
      <c r="G51" s="25">
        <v>0</v>
      </c>
      <c r="H51" s="25">
        <f t="shared" si="20"/>
        <v>0</v>
      </c>
      <c r="I51" s="25">
        <v>0</v>
      </c>
      <c r="J51" s="25">
        <v>0</v>
      </c>
      <c r="K51" s="25">
        <f t="shared" si="21"/>
        <v>0</v>
      </c>
      <c r="L51" s="25">
        <v>0</v>
      </c>
      <c r="M51" s="25">
        <v>0</v>
      </c>
      <c r="N51" s="25">
        <f t="shared" si="22"/>
        <v>0</v>
      </c>
      <c r="O51" s="25">
        <v>0</v>
      </c>
      <c r="P51" s="25">
        <v>0</v>
      </c>
      <c r="Q51" s="25">
        <f t="shared" si="23"/>
        <v>0</v>
      </c>
      <c r="R51" s="25">
        <v>0</v>
      </c>
    </row>
    <row r="52" spans="1:18" ht="21" customHeight="1" x14ac:dyDescent="0.2">
      <c r="A52" s="26" t="s">
        <v>108</v>
      </c>
      <c r="B52" s="28">
        <f t="shared" si="19"/>
        <v>0</v>
      </c>
      <c r="C52" s="28">
        <f t="shared" si="24"/>
        <v>0</v>
      </c>
      <c r="D52" s="28">
        <f t="shared" si="25"/>
        <v>0</v>
      </c>
      <c r="E52" s="28">
        <f t="shared" si="26"/>
        <v>0</v>
      </c>
      <c r="F52" s="28">
        <v>0</v>
      </c>
      <c r="G52" s="28">
        <v>0</v>
      </c>
      <c r="H52" s="28">
        <f t="shared" si="20"/>
        <v>0</v>
      </c>
      <c r="I52" s="28">
        <v>0</v>
      </c>
      <c r="J52" s="28">
        <v>0</v>
      </c>
      <c r="K52" s="28">
        <f t="shared" si="21"/>
        <v>0</v>
      </c>
      <c r="L52" s="28">
        <v>0</v>
      </c>
      <c r="M52" s="28">
        <v>0</v>
      </c>
      <c r="N52" s="28">
        <f t="shared" si="22"/>
        <v>0</v>
      </c>
      <c r="O52" s="28">
        <v>0</v>
      </c>
      <c r="P52" s="28">
        <v>0</v>
      </c>
      <c r="Q52" s="28">
        <f t="shared" si="23"/>
        <v>0</v>
      </c>
      <c r="R52" s="28">
        <v>0</v>
      </c>
    </row>
  </sheetData>
  <mergeCells count="10">
    <mergeCell ref="B5:P5"/>
    <mergeCell ref="E6:G6"/>
    <mergeCell ref="Q6:R6"/>
    <mergeCell ref="K6:M6"/>
    <mergeCell ref="N6:P6"/>
    <mergeCell ref="H6:J6"/>
    <mergeCell ref="A6:A7"/>
    <mergeCell ref="B6:B7"/>
    <mergeCell ref="C6:C7"/>
    <mergeCell ref="D6:D7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64" fitToHeight="4" orientation="landscape" r:id="rId1"/>
  <headerFooter alignWithMargins="0"/>
  <rowBreaks count="1" manualBreakCount="1">
    <brk id="40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AN54"/>
  <sheetViews>
    <sheetView showGridLines="0" view="pageBreakPreview" zoomScale="75" zoomScaleNormal="100" zoomScaleSheetLayoutView="75" workbookViewId="0">
      <pane ySplit="10" topLeftCell="A28" activePane="bottomLeft" state="frozen"/>
      <selection pane="bottomLeft" activeCell="O55" sqref="O55"/>
    </sheetView>
  </sheetViews>
  <sheetFormatPr defaultRowHeight="12.75" x14ac:dyDescent="0.2"/>
  <cols>
    <col min="1" max="1" width="14" customWidth="1"/>
    <col min="2" max="2" width="14.7109375" customWidth="1"/>
    <col min="3" max="3" width="16.5703125" customWidth="1"/>
    <col min="4" max="4" width="16.140625" customWidth="1"/>
    <col min="5" max="5" width="17.28515625" customWidth="1"/>
    <col min="6" max="6" width="18.85546875" customWidth="1"/>
    <col min="7" max="7" width="15.85546875" customWidth="1"/>
    <col min="8" max="8" width="13.42578125" customWidth="1"/>
    <col min="9" max="9" width="14.42578125" customWidth="1"/>
    <col min="10" max="10" width="17.42578125" customWidth="1"/>
    <col min="11" max="11" width="18" customWidth="1"/>
    <col min="12" max="12" width="14.42578125" customWidth="1"/>
    <col min="13" max="13" width="12" customWidth="1"/>
    <col min="14" max="14" width="15" customWidth="1"/>
    <col min="15" max="15" width="16.42578125" customWidth="1"/>
  </cols>
  <sheetData>
    <row r="1" spans="1:40" s="15" customFormat="1" ht="18" x14ac:dyDescent="0.2">
      <c r="A1" s="18" t="s">
        <v>98</v>
      </c>
      <c r="B1" s="14"/>
    </row>
    <row r="3" spans="1:40" ht="15.75" x14ac:dyDescent="0.25">
      <c r="A3" s="7" t="s">
        <v>74</v>
      </c>
      <c r="B3" s="7"/>
    </row>
    <row r="5" spans="1:40" ht="24.75" customHeight="1" x14ac:dyDescent="0.25">
      <c r="A5" s="69"/>
      <c r="B5" s="106" t="s">
        <v>61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78"/>
    </row>
    <row r="6" spans="1:40" ht="22.5" customHeight="1" x14ac:dyDescent="0.2">
      <c r="A6" s="70"/>
      <c r="B6" s="112" t="s">
        <v>55</v>
      </c>
      <c r="C6" s="113"/>
      <c r="D6" s="113"/>
      <c r="E6" s="113"/>
      <c r="F6" s="113"/>
      <c r="G6" s="113"/>
      <c r="H6" s="182"/>
      <c r="I6" s="182"/>
      <c r="J6" s="182"/>
      <c r="K6" s="182"/>
      <c r="L6" s="183"/>
      <c r="M6" s="113" t="s">
        <v>60</v>
      </c>
      <c r="N6" s="113"/>
      <c r="O6" s="181"/>
    </row>
    <row r="7" spans="1:40" s="2" customFormat="1" ht="24.75" customHeight="1" x14ac:dyDescent="0.25">
      <c r="A7" s="71"/>
      <c r="B7" s="120" t="s">
        <v>3</v>
      </c>
      <c r="C7" s="117" t="s">
        <v>50</v>
      </c>
      <c r="D7" s="118"/>
      <c r="E7" s="118"/>
      <c r="F7" s="118"/>
      <c r="G7" s="119"/>
      <c r="H7" s="168" t="s">
        <v>4</v>
      </c>
      <c r="I7" s="168"/>
      <c r="J7" s="168"/>
      <c r="K7" s="168"/>
      <c r="L7" s="169"/>
      <c r="M7" s="177" t="s">
        <v>3</v>
      </c>
      <c r="N7" s="65"/>
      <c r="O7" s="6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2" customFormat="1" ht="40.5" customHeight="1" x14ac:dyDescent="0.2">
      <c r="A8" s="22" t="s">
        <v>99</v>
      </c>
      <c r="B8" s="120"/>
      <c r="C8" s="72" t="s">
        <v>35</v>
      </c>
      <c r="D8" s="173" t="s">
        <v>48</v>
      </c>
      <c r="E8" s="173" t="s">
        <v>46</v>
      </c>
      <c r="F8" s="173" t="s">
        <v>47</v>
      </c>
      <c r="G8" s="179" t="s">
        <v>49</v>
      </c>
      <c r="H8" s="77" t="s">
        <v>35</v>
      </c>
      <c r="I8" s="173" t="s">
        <v>48</v>
      </c>
      <c r="J8" s="173" t="s">
        <v>56</v>
      </c>
      <c r="K8" s="173" t="s">
        <v>57</v>
      </c>
      <c r="L8" s="173" t="s">
        <v>58</v>
      </c>
      <c r="M8" s="177"/>
      <c r="N8" s="78" t="s">
        <v>50</v>
      </c>
      <c r="O8" s="78" t="s">
        <v>4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2" customFormat="1" ht="26.25" customHeight="1" x14ac:dyDescent="0.25">
      <c r="A9" s="73"/>
      <c r="B9" s="55"/>
      <c r="C9" s="80"/>
      <c r="D9" s="174"/>
      <c r="E9" s="174"/>
      <c r="F9" s="174"/>
      <c r="G9" s="180"/>
      <c r="H9" s="58"/>
      <c r="I9" s="174"/>
      <c r="J9" s="174"/>
      <c r="K9" s="174"/>
      <c r="L9" s="174"/>
      <c r="M9" s="54"/>
      <c r="N9" s="81"/>
      <c r="O9" s="6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29" customFormat="1" ht="21" customHeight="1" x14ac:dyDescent="0.25">
      <c r="A10" s="23"/>
      <c r="B10" s="23">
        <v>23</v>
      </c>
      <c r="C10" s="23">
        <f t="shared" ref="C10:O10" si="0">B10+1</f>
        <v>24</v>
      </c>
      <c r="D10" s="23">
        <f t="shared" si="0"/>
        <v>25</v>
      </c>
      <c r="E10" s="23">
        <f t="shared" si="0"/>
        <v>26</v>
      </c>
      <c r="F10" s="23">
        <f t="shared" si="0"/>
        <v>27</v>
      </c>
      <c r="G10" s="23">
        <f t="shared" si="0"/>
        <v>28</v>
      </c>
      <c r="H10" s="23">
        <f t="shared" si="0"/>
        <v>29</v>
      </c>
      <c r="I10" s="23">
        <f t="shared" si="0"/>
        <v>30</v>
      </c>
      <c r="J10" s="23">
        <f t="shared" si="0"/>
        <v>31</v>
      </c>
      <c r="K10" s="23">
        <f t="shared" si="0"/>
        <v>32</v>
      </c>
      <c r="L10" s="23">
        <f t="shared" si="0"/>
        <v>33</v>
      </c>
      <c r="M10" s="23">
        <f t="shared" si="0"/>
        <v>34</v>
      </c>
      <c r="N10" s="23">
        <f t="shared" si="0"/>
        <v>35</v>
      </c>
      <c r="O10" s="23">
        <f t="shared" si="0"/>
        <v>36</v>
      </c>
      <c r="P10" s="25"/>
    </row>
    <row r="11" spans="1:40" s="31" customFormat="1" ht="21" customHeight="1" x14ac:dyDescent="0.2">
      <c r="A11" s="24" t="s">
        <v>9</v>
      </c>
      <c r="B11" s="25">
        <f t="shared" ref="B11:B30" si="1">+C11-H11</f>
        <v>-81626</v>
      </c>
      <c r="C11" s="25">
        <f t="shared" ref="C11:C30" si="2">+E11+F11+G11+D11</f>
        <v>22513</v>
      </c>
      <c r="D11" s="25">
        <v>19044</v>
      </c>
      <c r="E11" s="25">
        <v>886</v>
      </c>
      <c r="F11" s="25">
        <v>2577</v>
      </c>
      <c r="G11" s="25">
        <v>6</v>
      </c>
      <c r="H11" s="25">
        <f t="shared" ref="H11:H30" si="3">+J11+K11+L11+I11</f>
        <v>104139</v>
      </c>
      <c r="I11" s="25">
        <v>28062</v>
      </c>
      <c r="J11" s="25">
        <v>74955</v>
      </c>
      <c r="K11" s="25">
        <v>0</v>
      </c>
      <c r="L11" s="25">
        <v>1122</v>
      </c>
      <c r="M11" s="25">
        <f t="shared" ref="M11:M30" si="4">+N11-O11</f>
        <v>1242</v>
      </c>
      <c r="N11" s="25">
        <v>1456</v>
      </c>
      <c r="O11" s="25">
        <v>214</v>
      </c>
      <c r="P11" s="25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40" s="31" customFormat="1" ht="21" customHeight="1" x14ac:dyDescent="0.2">
      <c r="A12" s="26" t="s">
        <v>10</v>
      </c>
      <c r="B12" s="27">
        <f t="shared" si="1"/>
        <v>-78812</v>
      </c>
      <c r="C12" s="27">
        <f t="shared" si="2"/>
        <v>26312</v>
      </c>
      <c r="D12" s="27">
        <v>22331</v>
      </c>
      <c r="E12" s="27">
        <v>520</v>
      </c>
      <c r="F12" s="27">
        <v>3443</v>
      </c>
      <c r="G12" s="27">
        <v>18</v>
      </c>
      <c r="H12" s="27">
        <f t="shared" si="3"/>
        <v>105124</v>
      </c>
      <c r="I12" s="27">
        <v>30182</v>
      </c>
      <c r="J12" s="27">
        <v>73744</v>
      </c>
      <c r="K12" s="27">
        <v>0</v>
      </c>
      <c r="L12" s="27">
        <v>1198</v>
      </c>
      <c r="M12" s="27">
        <f t="shared" si="4"/>
        <v>1163</v>
      </c>
      <c r="N12" s="27">
        <v>1381</v>
      </c>
      <c r="O12" s="27">
        <v>218</v>
      </c>
      <c r="P12" s="25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40" s="31" customFormat="1" ht="21" customHeight="1" x14ac:dyDescent="0.2">
      <c r="A13" s="24" t="s">
        <v>11</v>
      </c>
      <c r="B13" s="25">
        <f t="shared" si="1"/>
        <v>-76376</v>
      </c>
      <c r="C13" s="25">
        <f t="shared" si="2"/>
        <v>25082</v>
      </c>
      <c r="D13" s="25">
        <v>20732</v>
      </c>
      <c r="E13" s="25">
        <v>820</v>
      </c>
      <c r="F13" s="25">
        <v>3512</v>
      </c>
      <c r="G13" s="25">
        <v>18</v>
      </c>
      <c r="H13" s="25">
        <f t="shared" si="3"/>
        <v>101458</v>
      </c>
      <c r="I13" s="25">
        <v>29119</v>
      </c>
      <c r="J13" s="25">
        <v>70778</v>
      </c>
      <c r="K13" s="25">
        <v>0</v>
      </c>
      <c r="L13" s="25">
        <v>1561</v>
      </c>
      <c r="M13" s="25">
        <f t="shared" si="4"/>
        <v>453</v>
      </c>
      <c r="N13" s="25">
        <v>1041</v>
      </c>
      <c r="O13" s="25">
        <v>588</v>
      </c>
      <c r="P13" s="25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40" s="31" customFormat="1" ht="21" customHeight="1" x14ac:dyDescent="0.2">
      <c r="A14" s="26" t="s">
        <v>12</v>
      </c>
      <c r="B14" s="28">
        <f t="shared" si="1"/>
        <v>-67078</v>
      </c>
      <c r="C14" s="28">
        <f t="shared" si="2"/>
        <v>22355</v>
      </c>
      <c r="D14" s="28">
        <v>18479</v>
      </c>
      <c r="E14" s="28">
        <v>471</v>
      </c>
      <c r="F14" s="28">
        <v>3399</v>
      </c>
      <c r="G14" s="28">
        <v>6</v>
      </c>
      <c r="H14" s="28">
        <f t="shared" si="3"/>
        <v>89433</v>
      </c>
      <c r="I14" s="28">
        <v>27681</v>
      </c>
      <c r="J14" s="28">
        <v>60101</v>
      </c>
      <c r="K14" s="28">
        <v>0</v>
      </c>
      <c r="L14" s="28">
        <v>1651</v>
      </c>
      <c r="M14" s="28">
        <f t="shared" si="4"/>
        <v>-338</v>
      </c>
      <c r="N14" s="28">
        <v>907</v>
      </c>
      <c r="O14" s="28">
        <v>1245</v>
      </c>
      <c r="P14" s="25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40" s="31" customFormat="1" ht="21" customHeight="1" x14ac:dyDescent="0.2">
      <c r="A15" s="24" t="s">
        <v>13</v>
      </c>
      <c r="B15" s="25">
        <f t="shared" si="1"/>
        <v>-65877</v>
      </c>
      <c r="C15" s="25">
        <f t="shared" si="2"/>
        <v>25086</v>
      </c>
      <c r="D15" s="25">
        <v>20589</v>
      </c>
      <c r="E15" s="25">
        <v>531</v>
      </c>
      <c r="F15" s="25">
        <v>3960</v>
      </c>
      <c r="G15" s="25">
        <v>6</v>
      </c>
      <c r="H15" s="25">
        <f t="shared" si="3"/>
        <v>90963</v>
      </c>
      <c r="I15" s="25">
        <v>28763</v>
      </c>
      <c r="J15" s="25">
        <v>59859</v>
      </c>
      <c r="K15" s="25">
        <v>0</v>
      </c>
      <c r="L15" s="25">
        <v>2341</v>
      </c>
      <c r="M15" s="25">
        <f t="shared" si="4"/>
        <v>-271</v>
      </c>
      <c r="N15" s="25">
        <v>869</v>
      </c>
      <c r="O15" s="25">
        <v>1140</v>
      </c>
      <c r="P15" s="25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40" s="31" customFormat="1" ht="21" customHeight="1" x14ac:dyDescent="0.2">
      <c r="A16" s="26" t="s">
        <v>14</v>
      </c>
      <c r="B16" s="27">
        <f t="shared" si="1"/>
        <v>-65722</v>
      </c>
      <c r="C16" s="27">
        <f t="shared" si="2"/>
        <v>25893</v>
      </c>
      <c r="D16" s="27">
        <v>21348</v>
      </c>
      <c r="E16" s="27">
        <v>632</v>
      </c>
      <c r="F16" s="27">
        <v>3907</v>
      </c>
      <c r="G16" s="27">
        <v>6</v>
      </c>
      <c r="H16" s="27">
        <f t="shared" si="3"/>
        <v>91615</v>
      </c>
      <c r="I16" s="27">
        <v>29199</v>
      </c>
      <c r="J16" s="27">
        <v>60175</v>
      </c>
      <c r="K16" s="27">
        <v>0</v>
      </c>
      <c r="L16" s="27">
        <v>2241</v>
      </c>
      <c r="M16" s="27">
        <f t="shared" si="4"/>
        <v>-140</v>
      </c>
      <c r="N16" s="27">
        <v>790</v>
      </c>
      <c r="O16" s="27">
        <v>930</v>
      </c>
      <c r="P16" s="25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33" customFormat="1" ht="21" customHeight="1" x14ac:dyDescent="0.2">
      <c r="A17" s="24" t="s">
        <v>15</v>
      </c>
      <c r="B17" s="25">
        <f t="shared" si="1"/>
        <v>-64804</v>
      </c>
      <c r="C17" s="25">
        <f t="shared" si="2"/>
        <v>28323</v>
      </c>
      <c r="D17" s="25">
        <v>22084</v>
      </c>
      <c r="E17" s="25">
        <v>652</v>
      </c>
      <c r="F17" s="25">
        <v>5580</v>
      </c>
      <c r="G17" s="25">
        <v>7</v>
      </c>
      <c r="H17" s="25">
        <f t="shared" si="3"/>
        <v>93127</v>
      </c>
      <c r="I17" s="25">
        <v>29621</v>
      </c>
      <c r="J17" s="25">
        <v>60934</v>
      </c>
      <c r="K17" s="25">
        <v>0</v>
      </c>
      <c r="L17" s="25">
        <v>2572</v>
      </c>
      <c r="M17" s="25">
        <f t="shared" si="4"/>
        <v>-273</v>
      </c>
      <c r="N17" s="25">
        <v>819</v>
      </c>
      <c r="O17" s="25">
        <v>1092</v>
      </c>
      <c r="P17" s="25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31" customFormat="1" ht="21" customHeight="1" x14ac:dyDescent="0.2">
      <c r="A18" s="26" t="s">
        <v>16</v>
      </c>
      <c r="B18" s="28">
        <f t="shared" si="1"/>
        <v>-68471</v>
      </c>
      <c r="C18" s="28">
        <f t="shared" si="2"/>
        <v>28736</v>
      </c>
      <c r="D18" s="28">
        <v>23153</v>
      </c>
      <c r="E18" s="28">
        <v>479</v>
      </c>
      <c r="F18" s="28">
        <v>5081</v>
      </c>
      <c r="G18" s="28">
        <v>23</v>
      </c>
      <c r="H18" s="28">
        <f t="shared" si="3"/>
        <v>97207</v>
      </c>
      <c r="I18" s="28">
        <v>32508</v>
      </c>
      <c r="J18" s="28">
        <v>61556</v>
      </c>
      <c r="K18" s="28">
        <v>0</v>
      </c>
      <c r="L18" s="28">
        <v>3143</v>
      </c>
      <c r="M18" s="28">
        <f t="shared" si="4"/>
        <v>-490</v>
      </c>
      <c r="N18" s="28">
        <v>596</v>
      </c>
      <c r="O18" s="28">
        <v>1086</v>
      </c>
      <c r="P18" s="25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31" customFormat="1" ht="21" customHeight="1" x14ac:dyDescent="0.2">
      <c r="A19" s="24" t="s">
        <v>17</v>
      </c>
      <c r="B19" s="25">
        <f t="shared" si="1"/>
        <v>-67417</v>
      </c>
      <c r="C19" s="25">
        <f t="shared" si="2"/>
        <v>31429</v>
      </c>
      <c r="D19" s="25">
        <v>25214</v>
      </c>
      <c r="E19" s="25">
        <v>543</v>
      </c>
      <c r="F19" s="25">
        <v>5649</v>
      </c>
      <c r="G19" s="25">
        <v>23</v>
      </c>
      <c r="H19" s="25">
        <f t="shared" si="3"/>
        <v>98846</v>
      </c>
      <c r="I19" s="25">
        <v>32181</v>
      </c>
      <c r="J19" s="25">
        <v>63426</v>
      </c>
      <c r="K19" s="25">
        <v>0</v>
      </c>
      <c r="L19" s="25">
        <v>3239</v>
      </c>
      <c r="M19" s="25">
        <f t="shared" si="4"/>
        <v>-423</v>
      </c>
      <c r="N19" s="25">
        <v>538</v>
      </c>
      <c r="O19" s="25">
        <v>961</v>
      </c>
      <c r="P19" s="25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31" customFormat="1" ht="21" customHeight="1" x14ac:dyDescent="0.2">
      <c r="A20" s="26" t="s">
        <v>18</v>
      </c>
      <c r="B20" s="27">
        <f t="shared" si="1"/>
        <v>-70944</v>
      </c>
      <c r="C20" s="27">
        <f t="shared" si="2"/>
        <v>35961</v>
      </c>
      <c r="D20" s="27">
        <v>29568</v>
      </c>
      <c r="E20" s="27">
        <v>672</v>
      </c>
      <c r="F20" s="27">
        <v>5697</v>
      </c>
      <c r="G20" s="27">
        <v>24</v>
      </c>
      <c r="H20" s="27">
        <f t="shared" si="3"/>
        <v>106905</v>
      </c>
      <c r="I20" s="27">
        <v>37270</v>
      </c>
      <c r="J20" s="27">
        <v>66167</v>
      </c>
      <c r="K20" s="27">
        <v>0</v>
      </c>
      <c r="L20" s="27">
        <v>3468</v>
      </c>
      <c r="M20" s="27">
        <f t="shared" si="4"/>
        <v>-363</v>
      </c>
      <c r="N20" s="27">
        <v>576</v>
      </c>
      <c r="O20" s="27">
        <v>939</v>
      </c>
      <c r="P20" s="25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31" customFormat="1" ht="21" customHeight="1" x14ac:dyDescent="0.2">
      <c r="A21" s="24" t="s">
        <v>19</v>
      </c>
      <c r="B21" s="25">
        <f t="shared" si="1"/>
        <v>-72499</v>
      </c>
      <c r="C21" s="25">
        <f t="shared" si="2"/>
        <v>35572</v>
      </c>
      <c r="D21" s="25">
        <v>29153</v>
      </c>
      <c r="E21" s="25">
        <v>638</v>
      </c>
      <c r="F21" s="25">
        <v>5758</v>
      </c>
      <c r="G21" s="25">
        <v>23</v>
      </c>
      <c r="H21" s="25">
        <f t="shared" si="3"/>
        <v>108071</v>
      </c>
      <c r="I21" s="25">
        <v>35048</v>
      </c>
      <c r="J21" s="25">
        <v>69239</v>
      </c>
      <c r="K21" s="25">
        <v>0</v>
      </c>
      <c r="L21" s="25">
        <v>3784</v>
      </c>
      <c r="M21" s="25">
        <f t="shared" si="4"/>
        <v>-285</v>
      </c>
      <c r="N21" s="25">
        <v>581</v>
      </c>
      <c r="O21" s="25">
        <v>866</v>
      </c>
      <c r="P21" s="25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31" customFormat="1" ht="21" customHeight="1" x14ac:dyDescent="0.2">
      <c r="A22" s="26" t="s">
        <v>20</v>
      </c>
      <c r="B22" s="28">
        <f t="shared" si="1"/>
        <v>-79778</v>
      </c>
      <c r="C22" s="28">
        <f t="shared" si="2"/>
        <v>35244</v>
      </c>
      <c r="D22" s="28">
        <v>28819</v>
      </c>
      <c r="E22" s="28">
        <v>737</v>
      </c>
      <c r="F22" s="28">
        <v>5667</v>
      </c>
      <c r="G22" s="28">
        <v>21</v>
      </c>
      <c r="H22" s="28">
        <f t="shared" si="3"/>
        <v>115022</v>
      </c>
      <c r="I22" s="28">
        <v>37177</v>
      </c>
      <c r="J22" s="28">
        <v>73353</v>
      </c>
      <c r="K22" s="28">
        <v>0</v>
      </c>
      <c r="L22" s="28">
        <v>4492</v>
      </c>
      <c r="M22" s="28">
        <f t="shared" si="4"/>
        <v>-632</v>
      </c>
      <c r="N22" s="28">
        <v>462</v>
      </c>
      <c r="O22" s="28">
        <v>1094</v>
      </c>
      <c r="P22" s="25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33" customFormat="1" ht="21" customHeight="1" x14ac:dyDescent="0.2">
      <c r="A23" s="24" t="s">
        <v>21</v>
      </c>
      <c r="B23" s="25">
        <f t="shared" si="1"/>
        <v>-80742</v>
      </c>
      <c r="C23" s="25">
        <f t="shared" si="2"/>
        <v>40162</v>
      </c>
      <c r="D23" s="25">
        <v>33205</v>
      </c>
      <c r="E23" s="25">
        <v>852</v>
      </c>
      <c r="F23" s="25">
        <v>6084</v>
      </c>
      <c r="G23" s="25">
        <v>21</v>
      </c>
      <c r="H23" s="25">
        <f t="shared" si="3"/>
        <v>120904</v>
      </c>
      <c r="I23" s="25">
        <v>38396</v>
      </c>
      <c r="J23" s="25">
        <v>78543</v>
      </c>
      <c r="K23" s="25">
        <v>0</v>
      </c>
      <c r="L23" s="25">
        <v>3965</v>
      </c>
      <c r="M23" s="25">
        <f t="shared" si="4"/>
        <v>-541</v>
      </c>
      <c r="N23" s="25">
        <v>375</v>
      </c>
      <c r="O23" s="25">
        <v>916</v>
      </c>
      <c r="P23" s="25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31" customFormat="1" ht="21" customHeight="1" x14ac:dyDescent="0.2">
      <c r="A24" s="26" t="s">
        <v>22</v>
      </c>
      <c r="B24" s="27">
        <f t="shared" si="1"/>
        <v>-83597</v>
      </c>
      <c r="C24" s="27">
        <f t="shared" si="2"/>
        <v>42687</v>
      </c>
      <c r="D24" s="27">
        <v>34983</v>
      </c>
      <c r="E24" s="27">
        <v>1016</v>
      </c>
      <c r="F24" s="27">
        <v>6667</v>
      </c>
      <c r="G24" s="27">
        <v>21</v>
      </c>
      <c r="H24" s="27">
        <f t="shared" si="3"/>
        <v>126284</v>
      </c>
      <c r="I24" s="27">
        <v>41569</v>
      </c>
      <c r="J24" s="27">
        <v>80456</v>
      </c>
      <c r="K24" s="27">
        <v>0</v>
      </c>
      <c r="L24" s="27">
        <v>4259</v>
      </c>
      <c r="M24" s="27">
        <f t="shared" si="4"/>
        <v>-642</v>
      </c>
      <c r="N24" s="27">
        <v>437</v>
      </c>
      <c r="O24" s="27">
        <v>1079</v>
      </c>
      <c r="P24" s="25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31" customFormat="1" ht="21" customHeight="1" x14ac:dyDescent="0.2">
      <c r="A25" s="24" t="s">
        <v>23</v>
      </c>
      <c r="B25" s="25">
        <f t="shared" si="1"/>
        <v>-86538</v>
      </c>
      <c r="C25" s="25">
        <f t="shared" si="2"/>
        <v>44978</v>
      </c>
      <c r="D25" s="25">
        <v>37328</v>
      </c>
      <c r="E25" s="25">
        <v>1092</v>
      </c>
      <c r="F25" s="25">
        <v>6538</v>
      </c>
      <c r="G25" s="25">
        <v>20</v>
      </c>
      <c r="H25" s="25">
        <f t="shared" si="3"/>
        <v>131516</v>
      </c>
      <c r="I25" s="25">
        <v>40648</v>
      </c>
      <c r="J25" s="25">
        <v>85980</v>
      </c>
      <c r="K25" s="25">
        <v>0</v>
      </c>
      <c r="L25" s="25">
        <v>4888</v>
      </c>
      <c r="M25" s="25">
        <f t="shared" si="4"/>
        <v>-695</v>
      </c>
      <c r="N25" s="25">
        <v>399</v>
      </c>
      <c r="O25" s="25">
        <v>1094</v>
      </c>
      <c r="P25" s="25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s="31" customFormat="1" ht="21" customHeight="1" x14ac:dyDescent="0.2">
      <c r="A26" s="26" t="s">
        <v>0</v>
      </c>
      <c r="B26" s="28">
        <f t="shared" si="1"/>
        <v>-90407</v>
      </c>
      <c r="C26" s="28">
        <f t="shared" si="2"/>
        <v>42623</v>
      </c>
      <c r="D26" s="28">
        <v>34461</v>
      </c>
      <c r="E26" s="28">
        <v>914</v>
      </c>
      <c r="F26" s="28">
        <v>7229</v>
      </c>
      <c r="G26" s="28">
        <v>19</v>
      </c>
      <c r="H26" s="28">
        <f t="shared" si="3"/>
        <v>133030</v>
      </c>
      <c r="I26" s="28">
        <v>40492</v>
      </c>
      <c r="J26" s="28">
        <v>88193</v>
      </c>
      <c r="K26" s="28">
        <v>0</v>
      </c>
      <c r="L26" s="28">
        <v>4345</v>
      </c>
      <c r="M26" s="28">
        <f t="shared" si="4"/>
        <v>-730</v>
      </c>
      <c r="N26" s="28">
        <v>635</v>
      </c>
      <c r="O26" s="28">
        <v>1365</v>
      </c>
      <c r="P26" s="25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31" customFormat="1" ht="21" customHeight="1" x14ac:dyDescent="0.2">
      <c r="A27" s="24" t="s">
        <v>1</v>
      </c>
      <c r="B27" s="25">
        <f t="shared" si="1"/>
        <v>-98095</v>
      </c>
      <c r="C27" s="25">
        <f t="shared" si="2"/>
        <v>45039</v>
      </c>
      <c r="D27" s="25">
        <v>36189</v>
      </c>
      <c r="E27" s="25">
        <v>990</v>
      </c>
      <c r="F27" s="25">
        <v>7843</v>
      </c>
      <c r="G27" s="25">
        <v>17</v>
      </c>
      <c r="H27" s="25">
        <f t="shared" si="3"/>
        <v>143134</v>
      </c>
      <c r="I27" s="25">
        <v>43197</v>
      </c>
      <c r="J27" s="25">
        <v>94644</v>
      </c>
      <c r="K27" s="25">
        <v>0</v>
      </c>
      <c r="L27" s="25">
        <v>5293</v>
      </c>
      <c r="M27" s="25">
        <f t="shared" si="4"/>
        <v>-1081</v>
      </c>
      <c r="N27" s="25">
        <v>696</v>
      </c>
      <c r="O27" s="25">
        <v>1777</v>
      </c>
      <c r="P27" s="25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31" customFormat="1" ht="21" customHeight="1" x14ac:dyDescent="0.2">
      <c r="A28" s="26" t="s">
        <v>24</v>
      </c>
      <c r="B28" s="27">
        <f t="shared" si="1"/>
        <v>-98829</v>
      </c>
      <c r="C28" s="27">
        <f t="shared" si="2"/>
        <v>47847</v>
      </c>
      <c r="D28" s="27">
        <v>38492</v>
      </c>
      <c r="E28" s="27">
        <v>1129</v>
      </c>
      <c r="F28" s="27">
        <v>8210</v>
      </c>
      <c r="G28" s="27">
        <v>16</v>
      </c>
      <c r="H28" s="27">
        <f t="shared" si="3"/>
        <v>146676</v>
      </c>
      <c r="I28" s="27">
        <v>44097</v>
      </c>
      <c r="J28" s="27">
        <v>96833</v>
      </c>
      <c r="K28" s="27">
        <v>0</v>
      </c>
      <c r="L28" s="27">
        <v>5746</v>
      </c>
      <c r="M28" s="27">
        <f t="shared" si="4"/>
        <v>-1081</v>
      </c>
      <c r="N28" s="27">
        <v>826</v>
      </c>
      <c r="O28" s="27">
        <v>1907</v>
      </c>
      <c r="P28" s="25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s="31" customFormat="1" ht="21" customHeight="1" x14ac:dyDescent="0.2">
      <c r="A29" s="24" t="s">
        <v>25</v>
      </c>
      <c r="B29" s="25">
        <f t="shared" si="1"/>
        <v>-103330</v>
      </c>
      <c r="C29" s="25">
        <f t="shared" si="2"/>
        <v>50824</v>
      </c>
      <c r="D29" s="25">
        <v>37627</v>
      </c>
      <c r="E29" s="25">
        <v>1274</v>
      </c>
      <c r="F29" s="25">
        <v>11892</v>
      </c>
      <c r="G29" s="25">
        <v>31</v>
      </c>
      <c r="H29" s="25">
        <f t="shared" si="3"/>
        <v>154154</v>
      </c>
      <c r="I29" s="25">
        <v>43928</v>
      </c>
      <c r="J29" s="25">
        <v>104397</v>
      </c>
      <c r="K29" s="25">
        <v>0</v>
      </c>
      <c r="L29" s="25">
        <v>5829</v>
      </c>
      <c r="M29" s="25">
        <f t="shared" si="4"/>
        <v>-799</v>
      </c>
      <c r="N29" s="25">
        <v>793</v>
      </c>
      <c r="O29" s="25">
        <v>1592</v>
      </c>
      <c r="P29" s="25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31" customFormat="1" ht="21" customHeight="1" x14ac:dyDescent="0.2">
      <c r="A30" s="26" t="s">
        <v>26</v>
      </c>
      <c r="B30" s="28">
        <f t="shared" si="1"/>
        <v>-131089</v>
      </c>
      <c r="C30" s="28">
        <f t="shared" si="2"/>
        <v>52879</v>
      </c>
      <c r="D30" s="28">
        <v>36371</v>
      </c>
      <c r="E30" s="28">
        <v>1434</v>
      </c>
      <c r="F30" s="28">
        <v>15050</v>
      </c>
      <c r="G30" s="28">
        <v>24</v>
      </c>
      <c r="H30" s="28">
        <f t="shared" si="3"/>
        <v>183968</v>
      </c>
      <c r="I30" s="28">
        <v>48234</v>
      </c>
      <c r="J30" s="28">
        <v>128845</v>
      </c>
      <c r="K30" s="28">
        <v>0</v>
      </c>
      <c r="L30" s="28">
        <v>6889</v>
      </c>
      <c r="M30" s="28">
        <f t="shared" si="4"/>
        <v>-765</v>
      </c>
      <c r="N30" s="28">
        <v>1807</v>
      </c>
      <c r="O30" s="28">
        <v>2572</v>
      </c>
      <c r="P30" s="25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s="31" customFormat="1" ht="21" customHeight="1" x14ac:dyDescent="0.2">
      <c r="A31" s="24" t="s">
        <v>78</v>
      </c>
      <c r="B31" s="25">
        <f t="shared" ref="B31:B38" si="5">+C31-H31</f>
        <v>-140880</v>
      </c>
      <c r="C31" s="25">
        <f t="shared" ref="C31:C38" si="6">+E31+F31+G31+D31</f>
        <v>58950</v>
      </c>
      <c r="D31" s="25">
        <v>39957</v>
      </c>
      <c r="E31" s="25">
        <v>1594</v>
      </c>
      <c r="F31" s="25">
        <v>17370</v>
      </c>
      <c r="G31" s="25">
        <v>29</v>
      </c>
      <c r="H31" s="25">
        <f t="shared" ref="H31:H38" si="7">+J31+K31+L31+I31</f>
        <v>199830</v>
      </c>
      <c r="I31" s="25">
        <v>50044</v>
      </c>
      <c r="J31" s="25">
        <v>142294</v>
      </c>
      <c r="K31" s="25">
        <v>0</v>
      </c>
      <c r="L31" s="25">
        <v>7492</v>
      </c>
      <c r="M31" s="25">
        <f t="shared" ref="M31:M38" si="8">+N31-O31</f>
        <v>-3858</v>
      </c>
      <c r="N31" s="25">
        <v>2136</v>
      </c>
      <c r="O31" s="25">
        <v>5994</v>
      </c>
      <c r="P31" s="25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s="31" customFormat="1" ht="21" customHeight="1" x14ac:dyDescent="0.2">
      <c r="A32" s="26" t="s">
        <v>79</v>
      </c>
      <c r="B32" s="27">
        <f t="shared" si="5"/>
        <v>-137922</v>
      </c>
      <c r="C32" s="27">
        <f t="shared" si="6"/>
        <v>57349</v>
      </c>
      <c r="D32" s="27">
        <v>37341</v>
      </c>
      <c r="E32" s="27">
        <v>1488</v>
      </c>
      <c r="F32" s="27">
        <v>18492</v>
      </c>
      <c r="G32" s="27">
        <v>28</v>
      </c>
      <c r="H32" s="27">
        <f t="shared" si="7"/>
        <v>195271</v>
      </c>
      <c r="I32" s="27">
        <v>49469</v>
      </c>
      <c r="J32" s="27">
        <v>137848</v>
      </c>
      <c r="K32" s="27">
        <v>0</v>
      </c>
      <c r="L32" s="27">
        <v>7954</v>
      </c>
      <c r="M32" s="27">
        <f t="shared" si="8"/>
        <v>-6081</v>
      </c>
      <c r="N32" s="27">
        <v>3407</v>
      </c>
      <c r="O32" s="27">
        <v>9488</v>
      </c>
      <c r="P32" s="25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s="31" customFormat="1" ht="21" customHeight="1" x14ac:dyDescent="0.2">
      <c r="A33" s="24" t="s">
        <v>80</v>
      </c>
      <c r="B33" s="25">
        <f t="shared" si="5"/>
        <v>-130341</v>
      </c>
      <c r="C33" s="25">
        <f t="shared" si="6"/>
        <v>57258</v>
      </c>
      <c r="D33" s="25">
        <v>35767</v>
      </c>
      <c r="E33" s="25">
        <v>1443</v>
      </c>
      <c r="F33" s="25">
        <v>20025</v>
      </c>
      <c r="G33" s="25">
        <v>23</v>
      </c>
      <c r="H33" s="25">
        <f t="shared" si="7"/>
        <v>187599</v>
      </c>
      <c r="I33" s="25">
        <v>46553</v>
      </c>
      <c r="J33" s="25">
        <v>133695</v>
      </c>
      <c r="K33" s="25">
        <v>0</v>
      </c>
      <c r="L33" s="25">
        <v>7351</v>
      </c>
      <c r="M33" s="25">
        <f t="shared" si="8"/>
        <v>-784</v>
      </c>
      <c r="N33" s="25">
        <v>1358</v>
      </c>
      <c r="O33" s="25">
        <v>2142</v>
      </c>
      <c r="P33" s="25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s="31" customFormat="1" ht="21" customHeight="1" x14ac:dyDescent="0.2">
      <c r="A34" s="26" t="s">
        <v>81</v>
      </c>
      <c r="B34" s="28">
        <f t="shared" si="5"/>
        <v>-134419</v>
      </c>
      <c r="C34" s="28">
        <f t="shared" si="6"/>
        <v>55541</v>
      </c>
      <c r="D34" s="28">
        <v>33272</v>
      </c>
      <c r="E34" s="28">
        <v>1385</v>
      </c>
      <c r="F34" s="28">
        <v>20883</v>
      </c>
      <c r="G34" s="28">
        <v>1</v>
      </c>
      <c r="H34" s="28">
        <f t="shared" si="7"/>
        <v>189960</v>
      </c>
      <c r="I34" s="28">
        <v>47435</v>
      </c>
      <c r="J34" s="28">
        <v>134717</v>
      </c>
      <c r="K34" s="28">
        <v>0</v>
      </c>
      <c r="L34" s="28">
        <v>7808</v>
      </c>
      <c r="M34" s="28">
        <f t="shared" si="8"/>
        <v>-763</v>
      </c>
      <c r="N34" s="28">
        <v>911</v>
      </c>
      <c r="O34" s="28">
        <v>1674</v>
      </c>
      <c r="P34" s="25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s="31" customFormat="1" ht="21" customHeight="1" x14ac:dyDescent="0.2">
      <c r="A35" s="24" t="s">
        <v>82</v>
      </c>
      <c r="B35" s="25">
        <f t="shared" si="5"/>
        <v>-109688</v>
      </c>
      <c r="C35" s="25">
        <f t="shared" si="6"/>
        <v>41154</v>
      </c>
      <c r="D35" s="25">
        <v>27687</v>
      </c>
      <c r="E35" s="25">
        <v>2266</v>
      </c>
      <c r="F35" s="25">
        <v>9204</v>
      </c>
      <c r="G35" s="25">
        <v>1997</v>
      </c>
      <c r="H35" s="25">
        <f t="shared" si="7"/>
        <v>150842</v>
      </c>
      <c r="I35" s="25">
        <v>35820</v>
      </c>
      <c r="J35" s="25">
        <v>113026</v>
      </c>
      <c r="K35" s="25">
        <v>0</v>
      </c>
      <c r="L35" s="25">
        <v>1996</v>
      </c>
      <c r="M35" s="25">
        <f t="shared" si="8"/>
        <v>-63</v>
      </c>
      <c r="N35" s="25">
        <v>3234</v>
      </c>
      <c r="O35" s="25">
        <v>3297</v>
      </c>
      <c r="P35" s="25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s="31" customFormat="1" ht="21" customHeight="1" x14ac:dyDescent="0.2">
      <c r="A36" s="26" t="s">
        <v>83</v>
      </c>
      <c r="B36" s="27">
        <f t="shared" si="5"/>
        <v>-128764</v>
      </c>
      <c r="C36" s="27">
        <f t="shared" si="6"/>
        <v>46849</v>
      </c>
      <c r="D36" s="27">
        <v>33744</v>
      </c>
      <c r="E36" s="27">
        <v>2325</v>
      </c>
      <c r="F36" s="27">
        <v>8116</v>
      </c>
      <c r="G36" s="27">
        <v>2664</v>
      </c>
      <c r="H36" s="27">
        <f t="shared" si="7"/>
        <v>175613</v>
      </c>
      <c r="I36" s="27">
        <v>44634</v>
      </c>
      <c r="J36" s="27">
        <v>127934</v>
      </c>
      <c r="K36" s="27">
        <v>0</v>
      </c>
      <c r="L36" s="27">
        <v>3045</v>
      </c>
      <c r="M36" s="27">
        <f t="shared" si="8"/>
        <v>992</v>
      </c>
      <c r="N36" s="27">
        <v>4960</v>
      </c>
      <c r="O36" s="27">
        <v>3968</v>
      </c>
      <c r="P36" s="25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s="31" customFormat="1" ht="21" customHeight="1" x14ac:dyDescent="0.2">
      <c r="A37" s="24" t="s">
        <v>84</v>
      </c>
      <c r="B37" s="25">
        <f t="shared" si="5"/>
        <v>-122926</v>
      </c>
      <c r="C37" s="25">
        <f t="shared" si="6"/>
        <v>46434</v>
      </c>
      <c r="D37" s="25">
        <v>33022</v>
      </c>
      <c r="E37" s="25">
        <v>2077</v>
      </c>
      <c r="F37" s="25">
        <v>8611</v>
      </c>
      <c r="G37" s="25">
        <v>2724</v>
      </c>
      <c r="H37" s="25">
        <f t="shared" si="7"/>
        <v>169360</v>
      </c>
      <c r="I37" s="25">
        <v>41749</v>
      </c>
      <c r="J37" s="25">
        <v>124572</v>
      </c>
      <c r="K37" s="25">
        <v>0</v>
      </c>
      <c r="L37" s="25">
        <v>3039</v>
      </c>
      <c r="M37" s="25">
        <f t="shared" si="8"/>
        <v>651</v>
      </c>
      <c r="N37" s="25">
        <v>4207</v>
      </c>
      <c r="O37" s="25">
        <v>3556</v>
      </c>
      <c r="P37" s="25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s="31" customFormat="1" ht="21" customHeight="1" x14ac:dyDescent="0.2">
      <c r="A38" s="26" t="s">
        <v>85</v>
      </c>
      <c r="B38" s="28">
        <f t="shared" si="5"/>
        <v>-129145</v>
      </c>
      <c r="C38" s="28">
        <f t="shared" si="6"/>
        <v>44878</v>
      </c>
      <c r="D38" s="28">
        <v>31643</v>
      </c>
      <c r="E38" s="28">
        <v>1592</v>
      </c>
      <c r="F38" s="28">
        <v>8391</v>
      </c>
      <c r="G38" s="28">
        <v>3252</v>
      </c>
      <c r="H38" s="28">
        <f t="shared" si="7"/>
        <v>174023</v>
      </c>
      <c r="I38" s="28">
        <v>45335</v>
      </c>
      <c r="J38" s="28">
        <v>125750</v>
      </c>
      <c r="K38" s="28">
        <v>0</v>
      </c>
      <c r="L38" s="28">
        <v>2938</v>
      </c>
      <c r="M38" s="28">
        <f t="shared" si="8"/>
        <v>1023</v>
      </c>
      <c r="N38" s="28">
        <v>4697</v>
      </c>
      <c r="O38" s="28">
        <v>3674</v>
      </c>
      <c r="P38" s="25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s="31" customFormat="1" ht="21" customHeight="1" x14ac:dyDescent="0.2">
      <c r="A39" s="24" t="s">
        <v>86</v>
      </c>
      <c r="B39" s="25">
        <f t="shared" ref="B39:B46" si="9">+C39-H39</f>
        <v>-146453</v>
      </c>
      <c r="C39" s="25">
        <f t="shared" ref="C39:C46" si="10">+E39+F39+G39+D39</f>
        <v>46900</v>
      </c>
      <c r="D39" s="25">
        <v>35266</v>
      </c>
      <c r="E39" s="25">
        <v>2066</v>
      </c>
      <c r="F39" s="25">
        <v>5996</v>
      </c>
      <c r="G39" s="25">
        <v>3572</v>
      </c>
      <c r="H39" s="25">
        <f t="shared" ref="H39:H46" si="11">+J39+K39+L39+I39</f>
        <v>193353</v>
      </c>
      <c r="I39" s="25">
        <v>47467</v>
      </c>
      <c r="J39" s="25">
        <v>126824</v>
      </c>
      <c r="K39" s="25">
        <v>0</v>
      </c>
      <c r="L39" s="25">
        <v>19062</v>
      </c>
      <c r="M39" s="25">
        <f t="shared" ref="M39:M46" si="12">+N39-O39</f>
        <v>1542</v>
      </c>
      <c r="N39" s="25">
        <v>4449</v>
      </c>
      <c r="O39" s="25">
        <v>2907</v>
      </c>
      <c r="P39" s="25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s="31" customFormat="1" ht="21" customHeight="1" x14ac:dyDescent="0.2">
      <c r="A40" s="26" t="s">
        <v>87</v>
      </c>
      <c r="B40" s="27">
        <f t="shared" si="9"/>
        <v>-134089</v>
      </c>
      <c r="C40" s="27">
        <f t="shared" si="10"/>
        <v>48684</v>
      </c>
      <c r="D40" s="27">
        <v>37009</v>
      </c>
      <c r="E40" s="27">
        <v>2256</v>
      </c>
      <c r="F40" s="27">
        <v>6162</v>
      </c>
      <c r="G40" s="27">
        <v>3257</v>
      </c>
      <c r="H40" s="27">
        <f t="shared" si="11"/>
        <v>182773</v>
      </c>
      <c r="I40" s="27">
        <v>50524</v>
      </c>
      <c r="J40" s="27">
        <v>129274</v>
      </c>
      <c r="K40" s="27">
        <v>0</v>
      </c>
      <c r="L40" s="27">
        <v>2975</v>
      </c>
      <c r="M40" s="27">
        <f t="shared" si="12"/>
        <v>1257</v>
      </c>
      <c r="N40" s="27">
        <v>4110</v>
      </c>
      <c r="O40" s="27">
        <v>2853</v>
      </c>
      <c r="P40" s="25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s="31" customFormat="1" ht="21" customHeight="1" x14ac:dyDescent="0.2">
      <c r="A41" s="24" t="s">
        <v>88</v>
      </c>
      <c r="B41" s="25">
        <f t="shared" si="9"/>
        <v>-145694</v>
      </c>
      <c r="C41" s="25">
        <f t="shared" si="10"/>
        <v>52593</v>
      </c>
      <c r="D41" s="25">
        <v>41031</v>
      </c>
      <c r="E41" s="25">
        <v>2424</v>
      </c>
      <c r="F41" s="25">
        <v>6230</v>
      </c>
      <c r="G41" s="25">
        <v>2908</v>
      </c>
      <c r="H41" s="25">
        <f t="shared" si="11"/>
        <v>198287</v>
      </c>
      <c r="I41" s="25">
        <v>55546</v>
      </c>
      <c r="J41" s="25">
        <v>139571</v>
      </c>
      <c r="K41" s="25">
        <v>0</v>
      </c>
      <c r="L41" s="25">
        <v>3170</v>
      </c>
      <c r="M41" s="25">
        <f t="shared" si="12"/>
        <v>2518</v>
      </c>
      <c r="N41" s="25">
        <v>7030</v>
      </c>
      <c r="O41" s="25">
        <v>4512</v>
      </c>
      <c r="P41" s="25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s="31" customFormat="1" ht="21" customHeight="1" x14ac:dyDescent="0.2">
      <c r="A42" s="26" t="s">
        <v>89</v>
      </c>
      <c r="B42" s="28">
        <f t="shared" si="9"/>
        <v>-155812</v>
      </c>
      <c r="C42" s="28">
        <f t="shared" si="10"/>
        <v>50701</v>
      </c>
      <c r="D42" s="28">
        <v>38324</v>
      </c>
      <c r="E42" s="28">
        <v>2467</v>
      </c>
      <c r="F42" s="28">
        <v>6139</v>
      </c>
      <c r="G42" s="28">
        <v>3771</v>
      </c>
      <c r="H42" s="28">
        <f t="shared" si="11"/>
        <v>206513</v>
      </c>
      <c r="I42" s="28">
        <v>55473</v>
      </c>
      <c r="J42" s="28">
        <v>146928</v>
      </c>
      <c r="K42" s="28">
        <v>0</v>
      </c>
      <c r="L42" s="28">
        <v>4112</v>
      </c>
      <c r="M42" s="28">
        <f t="shared" si="12"/>
        <v>1052</v>
      </c>
      <c r="N42" s="28">
        <v>5682</v>
      </c>
      <c r="O42" s="28">
        <v>4630</v>
      </c>
      <c r="P42" s="25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s="31" customFormat="1" ht="21" customHeight="1" x14ac:dyDescent="0.2">
      <c r="A43" s="24" t="s">
        <v>90</v>
      </c>
      <c r="B43" s="25">
        <f t="shared" si="9"/>
        <v>-145417</v>
      </c>
      <c r="C43" s="25">
        <f t="shared" si="10"/>
        <v>52480</v>
      </c>
      <c r="D43" s="25">
        <v>40289</v>
      </c>
      <c r="E43" s="25">
        <v>2285</v>
      </c>
      <c r="F43" s="25">
        <v>6417</v>
      </c>
      <c r="G43" s="25">
        <v>3489</v>
      </c>
      <c r="H43" s="25">
        <f t="shared" si="11"/>
        <v>197897</v>
      </c>
      <c r="I43" s="25">
        <v>52642</v>
      </c>
      <c r="J43" s="25">
        <v>141085</v>
      </c>
      <c r="K43" s="25">
        <v>0</v>
      </c>
      <c r="L43" s="25">
        <v>4170</v>
      </c>
      <c r="M43" s="25">
        <f t="shared" si="12"/>
        <v>839</v>
      </c>
      <c r="N43" s="25">
        <v>4723</v>
      </c>
      <c r="O43" s="25">
        <v>3884</v>
      </c>
      <c r="P43" s="25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s="31" customFormat="1" ht="21" customHeight="1" x14ac:dyDescent="0.2">
      <c r="A44" s="26" t="s">
        <v>91</v>
      </c>
      <c r="B44" s="27">
        <f t="shared" si="9"/>
        <v>-145955</v>
      </c>
      <c r="C44" s="27">
        <f t="shared" si="10"/>
        <v>54675</v>
      </c>
      <c r="D44" s="27">
        <v>41998</v>
      </c>
      <c r="E44" s="27">
        <v>2338</v>
      </c>
      <c r="F44" s="27">
        <v>7096</v>
      </c>
      <c r="G44" s="27">
        <v>3243</v>
      </c>
      <c r="H44" s="27">
        <f t="shared" si="11"/>
        <v>200630</v>
      </c>
      <c r="I44" s="27">
        <v>52424</v>
      </c>
      <c r="J44" s="27">
        <v>144609</v>
      </c>
      <c r="K44" s="27">
        <v>0</v>
      </c>
      <c r="L44" s="27">
        <v>3597</v>
      </c>
      <c r="M44" s="27">
        <f t="shared" si="12"/>
        <v>826</v>
      </c>
      <c r="N44" s="27">
        <v>4719</v>
      </c>
      <c r="O44" s="27">
        <v>3893</v>
      </c>
      <c r="P44" s="25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s="31" customFormat="1" ht="21" customHeight="1" x14ac:dyDescent="0.2">
      <c r="A45" s="24" t="s">
        <v>92</v>
      </c>
      <c r="B45" s="25">
        <f t="shared" si="9"/>
        <v>-141537</v>
      </c>
      <c r="C45" s="25">
        <f t="shared" si="10"/>
        <v>53713</v>
      </c>
      <c r="D45" s="25">
        <v>41287</v>
      </c>
      <c r="E45" s="25">
        <v>2227</v>
      </c>
      <c r="F45" s="25">
        <v>6957</v>
      </c>
      <c r="G45" s="25">
        <v>3242</v>
      </c>
      <c r="H45" s="25">
        <f t="shared" si="11"/>
        <v>195250</v>
      </c>
      <c r="I45" s="25">
        <v>51289</v>
      </c>
      <c r="J45" s="25">
        <v>140060</v>
      </c>
      <c r="K45" s="25">
        <v>0</v>
      </c>
      <c r="L45" s="25">
        <v>3901</v>
      </c>
      <c r="M45" s="25">
        <f t="shared" si="12"/>
        <v>921</v>
      </c>
      <c r="N45" s="25">
        <v>4517</v>
      </c>
      <c r="O45" s="25">
        <v>3596</v>
      </c>
      <c r="P45" s="25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s="31" customFormat="1" ht="21" customHeight="1" x14ac:dyDescent="0.2">
      <c r="A46" s="26" t="s">
        <v>93</v>
      </c>
      <c r="B46" s="28">
        <f t="shared" si="9"/>
        <v>-138475</v>
      </c>
      <c r="C46" s="28">
        <f t="shared" si="10"/>
        <v>52807</v>
      </c>
      <c r="D46" s="28">
        <v>38695</v>
      </c>
      <c r="E46" s="28">
        <v>1879</v>
      </c>
      <c r="F46" s="28">
        <v>8617</v>
      </c>
      <c r="G46" s="28">
        <v>3616</v>
      </c>
      <c r="H46" s="28">
        <f t="shared" si="11"/>
        <v>191282</v>
      </c>
      <c r="I46" s="28">
        <v>49147</v>
      </c>
      <c r="J46" s="28">
        <v>137915</v>
      </c>
      <c r="K46" s="28">
        <v>0</v>
      </c>
      <c r="L46" s="28">
        <v>4220</v>
      </c>
      <c r="M46" s="28">
        <f t="shared" si="12"/>
        <v>1430</v>
      </c>
      <c r="N46" s="28">
        <v>4656</v>
      </c>
      <c r="O46" s="28">
        <v>3226</v>
      </c>
      <c r="P46" s="25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s="31" customFormat="1" ht="21" customHeight="1" x14ac:dyDescent="0.2">
      <c r="A47" s="24" t="s">
        <v>94</v>
      </c>
      <c r="B47" s="25">
        <f t="shared" ref="B47:B54" si="13">+C47-H47</f>
        <v>-134435</v>
      </c>
      <c r="C47" s="25">
        <f t="shared" ref="C47:C54" si="14">+E47+F47+G47+D47</f>
        <v>56514</v>
      </c>
      <c r="D47" s="25">
        <v>41542</v>
      </c>
      <c r="E47" s="25">
        <v>2094</v>
      </c>
      <c r="F47" s="25">
        <v>8996</v>
      </c>
      <c r="G47" s="25">
        <v>3882</v>
      </c>
      <c r="H47" s="25">
        <f t="shared" ref="H47:H54" si="15">+J47+K47+L47+I47</f>
        <v>190949</v>
      </c>
      <c r="I47" s="25">
        <v>49487</v>
      </c>
      <c r="J47" s="25">
        <v>138051</v>
      </c>
      <c r="K47" s="25">
        <v>0</v>
      </c>
      <c r="L47" s="25">
        <v>3411</v>
      </c>
      <c r="M47" s="25">
        <f t="shared" ref="M47:M54" si="16">+N47-O47</f>
        <v>1634</v>
      </c>
      <c r="N47" s="25">
        <v>4575</v>
      </c>
      <c r="O47" s="25">
        <v>2941</v>
      </c>
      <c r="P47" s="25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s="31" customFormat="1" ht="21" customHeight="1" x14ac:dyDescent="0.2">
      <c r="A48" s="26" t="s">
        <v>95</v>
      </c>
      <c r="B48" s="27">
        <f t="shared" si="13"/>
        <v>-136040</v>
      </c>
      <c r="C48" s="27">
        <f t="shared" si="14"/>
        <v>59198</v>
      </c>
      <c r="D48" s="27">
        <v>44084</v>
      </c>
      <c r="E48" s="27">
        <v>2421</v>
      </c>
      <c r="F48" s="27">
        <v>8427</v>
      </c>
      <c r="G48" s="27">
        <v>4266</v>
      </c>
      <c r="H48" s="27">
        <f t="shared" si="15"/>
        <v>195238</v>
      </c>
      <c r="I48" s="27">
        <v>52123</v>
      </c>
      <c r="J48" s="27">
        <v>139063</v>
      </c>
      <c r="K48" s="27">
        <v>0</v>
      </c>
      <c r="L48" s="27">
        <v>4052</v>
      </c>
      <c r="M48" s="27">
        <f t="shared" si="16"/>
        <v>1907</v>
      </c>
      <c r="N48" s="27">
        <v>4732</v>
      </c>
      <c r="O48" s="27">
        <v>2825</v>
      </c>
      <c r="P48" s="25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s="31" customFormat="1" ht="21" customHeight="1" x14ac:dyDescent="0.2">
      <c r="A49" s="24" t="s">
        <v>96</v>
      </c>
      <c r="B49" s="25">
        <f t="shared" si="13"/>
        <v>-131910</v>
      </c>
      <c r="C49" s="25">
        <f t="shared" si="14"/>
        <v>58336</v>
      </c>
      <c r="D49" s="25">
        <v>43844</v>
      </c>
      <c r="E49" s="25">
        <v>3236</v>
      </c>
      <c r="F49" s="25">
        <v>6979</v>
      </c>
      <c r="G49" s="25">
        <v>4277</v>
      </c>
      <c r="H49" s="25">
        <f t="shared" si="15"/>
        <v>190246</v>
      </c>
      <c r="I49" s="25">
        <v>51995</v>
      </c>
      <c r="J49" s="25">
        <v>133820</v>
      </c>
      <c r="K49" s="25">
        <v>0</v>
      </c>
      <c r="L49" s="25">
        <v>4431</v>
      </c>
      <c r="M49" s="25">
        <f t="shared" si="16"/>
        <v>1491</v>
      </c>
      <c r="N49" s="25">
        <v>4135</v>
      </c>
      <c r="O49" s="25">
        <v>2644</v>
      </c>
      <c r="P49" s="25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s="31" customFormat="1" ht="21" customHeight="1" x14ac:dyDescent="0.2">
      <c r="A50" s="26" t="s">
        <v>97</v>
      </c>
      <c r="B50" s="28">
        <f t="shared" si="13"/>
        <v>-129502</v>
      </c>
      <c r="C50" s="28">
        <f t="shared" si="14"/>
        <v>57698</v>
      </c>
      <c r="D50" s="28">
        <v>40192</v>
      </c>
      <c r="E50" s="28">
        <v>3572</v>
      </c>
      <c r="F50" s="28">
        <v>8003</v>
      </c>
      <c r="G50" s="28">
        <v>5931</v>
      </c>
      <c r="H50" s="28">
        <f t="shared" si="15"/>
        <v>187200</v>
      </c>
      <c r="I50" s="28">
        <v>50986</v>
      </c>
      <c r="J50" s="28">
        <v>132478</v>
      </c>
      <c r="K50" s="28">
        <v>0</v>
      </c>
      <c r="L50" s="28">
        <v>3736</v>
      </c>
      <c r="M50" s="28">
        <f t="shared" si="16"/>
        <v>1578</v>
      </c>
      <c r="N50" s="28">
        <v>4385</v>
      </c>
      <c r="O50" s="28">
        <v>2807</v>
      </c>
      <c r="P50" s="25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s="31" customFormat="1" ht="21" customHeight="1" x14ac:dyDescent="0.2">
      <c r="A51" s="24" t="s">
        <v>105</v>
      </c>
      <c r="B51" s="25">
        <f t="shared" si="13"/>
        <v>-116381</v>
      </c>
      <c r="C51" s="25">
        <f t="shared" si="14"/>
        <v>65217</v>
      </c>
      <c r="D51" s="25">
        <v>48801</v>
      </c>
      <c r="E51" s="25">
        <v>3941</v>
      </c>
      <c r="F51" s="25">
        <v>8104</v>
      </c>
      <c r="G51" s="25">
        <v>4371</v>
      </c>
      <c r="H51" s="25">
        <f t="shared" si="15"/>
        <v>181598</v>
      </c>
      <c r="I51" s="25">
        <v>47311</v>
      </c>
      <c r="J51" s="25">
        <v>130384</v>
      </c>
      <c r="K51" s="25">
        <v>0</v>
      </c>
      <c r="L51" s="25">
        <v>3903</v>
      </c>
      <c r="M51" s="25">
        <f t="shared" si="16"/>
        <v>1150</v>
      </c>
      <c r="N51" s="25">
        <v>4139</v>
      </c>
      <c r="O51" s="25">
        <v>2989</v>
      </c>
      <c r="P51" s="25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s="31" customFormat="1" ht="21" customHeight="1" x14ac:dyDescent="0.2">
      <c r="A52" s="26" t="s">
        <v>106</v>
      </c>
      <c r="B52" s="27">
        <f t="shared" si="13"/>
        <v>0</v>
      </c>
      <c r="C52" s="27">
        <f t="shared" si="14"/>
        <v>0</v>
      </c>
      <c r="D52" s="27">
        <v>0</v>
      </c>
      <c r="E52" s="27">
        <v>0</v>
      </c>
      <c r="F52" s="27">
        <v>0</v>
      </c>
      <c r="G52" s="27">
        <v>0</v>
      </c>
      <c r="H52" s="27">
        <f t="shared" si="15"/>
        <v>0</v>
      </c>
      <c r="I52" s="27">
        <v>0</v>
      </c>
      <c r="J52" s="27">
        <v>0</v>
      </c>
      <c r="K52" s="27">
        <v>0</v>
      </c>
      <c r="L52" s="27">
        <v>0</v>
      </c>
      <c r="M52" s="27">
        <f t="shared" si="16"/>
        <v>0</v>
      </c>
      <c r="N52" s="27">
        <v>0</v>
      </c>
      <c r="O52" s="27">
        <v>0</v>
      </c>
      <c r="P52" s="25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s="31" customFormat="1" ht="21" customHeight="1" x14ac:dyDescent="0.2">
      <c r="A53" s="24" t="s">
        <v>107</v>
      </c>
      <c r="B53" s="25">
        <f t="shared" si="13"/>
        <v>0</v>
      </c>
      <c r="C53" s="25">
        <f t="shared" si="14"/>
        <v>0</v>
      </c>
      <c r="D53" s="25">
        <v>0</v>
      </c>
      <c r="E53" s="25">
        <v>0</v>
      </c>
      <c r="F53" s="25">
        <v>0</v>
      </c>
      <c r="G53" s="25">
        <v>0</v>
      </c>
      <c r="H53" s="25">
        <f t="shared" si="15"/>
        <v>0</v>
      </c>
      <c r="I53" s="25">
        <v>0</v>
      </c>
      <c r="J53" s="25">
        <v>0</v>
      </c>
      <c r="K53" s="25">
        <v>0</v>
      </c>
      <c r="L53" s="25">
        <v>0</v>
      </c>
      <c r="M53" s="25">
        <f t="shared" si="16"/>
        <v>0</v>
      </c>
      <c r="N53" s="25">
        <v>0</v>
      </c>
      <c r="O53" s="25">
        <v>0</v>
      </c>
      <c r="P53" s="25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s="31" customFormat="1" ht="21" customHeight="1" x14ac:dyDescent="0.2">
      <c r="A54" s="26" t="s">
        <v>108</v>
      </c>
      <c r="B54" s="28">
        <f t="shared" si="13"/>
        <v>0</v>
      </c>
      <c r="C54" s="28">
        <f t="shared" si="14"/>
        <v>0</v>
      </c>
      <c r="D54" s="28">
        <v>0</v>
      </c>
      <c r="E54" s="28">
        <v>0</v>
      </c>
      <c r="F54" s="28">
        <v>0</v>
      </c>
      <c r="G54" s="28">
        <v>0</v>
      </c>
      <c r="H54" s="28">
        <f t="shared" si="15"/>
        <v>0</v>
      </c>
      <c r="I54" s="28">
        <v>0</v>
      </c>
      <c r="J54" s="28">
        <v>0</v>
      </c>
      <c r="K54" s="28">
        <v>0</v>
      </c>
      <c r="L54" s="28">
        <v>0</v>
      </c>
      <c r="M54" s="28">
        <f t="shared" si="16"/>
        <v>0</v>
      </c>
      <c r="N54" s="28">
        <v>0</v>
      </c>
      <c r="O54" s="28">
        <v>0</v>
      </c>
      <c r="P54" s="25"/>
      <c r="Q54" s="30"/>
      <c r="R54" s="30"/>
      <c r="S54" s="30"/>
      <c r="T54" s="30"/>
      <c r="U54" s="30"/>
      <c r="V54" s="30"/>
      <c r="W54" s="30"/>
      <c r="X54" s="30"/>
      <c r="Y54" s="30"/>
      <c r="Z54" s="30"/>
    </row>
  </sheetData>
  <mergeCells count="15">
    <mergeCell ref="B5:O5"/>
    <mergeCell ref="B7:B8"/>
    <mergeCell ref="C7:G7"/>
    <mergeCell ref="E8:E9"/>
    <mergeCell ref="F8:F9"/>
    <mergeCell ref="G8:G9"/>
    <mergeCell ref="M7:M8"/>
    <mergeCell ref="M6:O6"/>
    <mergeCell ref="B6:L6"/>
    <mergeCell ref="J8:J9"/>
    <mergeCell ref="K8:K9"/>
    <mergeCell ref="L8:L9"/>
    <mergeCell ref="H7:L7"/>
    <mergeCell ref="D8:D9"/>
    <mergeCell ref="I8:I9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62" fitToHeight="4" orientation="landscape" r:id="rId1"/>
  <headerFooter alignWithMargins="0"/>
  <rowBreaks count="1" manualBreakCount="1">
    <brk id="4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DV54"/>
  <sheetViews>
    <sheetView showGridLines="0" view="pageBreakPreview" zoomScale="75" zoomScaleNormal="100" zoomScaleSheetLayoutView="75" workbookViewId="0">
      <pane ySplit="10" topLeftCell="A28" activePane="bottomLeft" state="frozen"/>
      <selection pane="bottomLeft" activeCell="W55" sqref="W55"/>
    </sheetView>
  </sheetViews>
  <sheetFormatPr defaultRowHeight="12.75" x14ac:dyDescent="0.2"/>
  <cols>
    <col min="1" max="1" width="16.5703125" customWidth="1"/>
    <col min="2" max="2" width="17.140625" customWidth="1"/>
    <col min="3" max="3" width="21.7109375" customWidth="1"/>
    <col min="4" max="4" width="17.7109375" customWidth="1"/>
    <col min="5" max="5" width="14.7109375" hidden="1" customWidth="1"/>
    <col min="6" max="6" width="15.42578125" hidden="1" customWidth="1"/>
    <col min="7" max="10" width="14.7109375" hidden="1" customWidth="1"/>
    <col min="11" max="11" width="16.42578125" hidden="1" customWidth="1"/>
    <col min="12" max="14" width="14.7109375" hidden="1" customWidth="1"/>
    <col min="15" max="15" width="14.28515625" customWidth="1"/>
    <col min="16" max="16" width="11.28515625" customWidth="1"/>
    <col min="17" max="17" width="15.140625" customWidth="1"/>
    <col min="18" max="18" width="16.5703125" customWidth="1"/>
    <col min="19" max="19" width="16" customWidth="1"/>
    <col min="20" max="20" width="15.140625" customWidth="1"/>
    <col min="21" max="21" width="19.140625" customWidth="1"/>
    <col min="22" max="22" width="20" customWidth="1"/>
    <col min="23" max="23" width="20.7109375" customWidth="1"/>
  </cols>
  <sheetData>
    <row r="1" spans="1:126" s="15" customFormat="1" ht="18" x14ac:dyDescent="0.2">
      <c r="A1" s="18" t="s">
        <v>98</v>
      </c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3" spans="1:126" ht="15.75" x14ac:dyDescent="0.25">
      <c r="A3" s="7" t="s">
        <v>103</v>
      </c>
      <c r="C3" s="7"/>
      <c r="D3" s="7"/>
      <c r="O3" s="7"/>
    </row>
    <row r="4" spans="1:126" x14ac:dyDescent="0.2">
      <c r="K4" s="4"/>
      <c r="L4" s="4"/>
      <c r="M4" s="4"/>
      <c r="N4" s="4"/>
    </row>
    <row r="5" spans="1:126" ht="27.75" customHeight="1" x14ac:dyDescent="0.2">
      <c r="A5" s="83"/>
      <c r="B5" s="166" t="s">
        <v>102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90"/>
    </row>
    <row r="6" spans="1:126" ht="22.5" customHeight="1" x14ac:dyDescent="0.2">
      <c r="A6" s="98" t="s">
        <v>99</v>
      </c>
      <c r="B6" s="110" t="s">
        <v>3</v>
      </c>
      <c r="C6" s="102" t="s">
        <v>50</v>
      </c>
      <c r="D6" s="104" t="s">
        <v>4</v>
      </c>
      <c r="E6" s="112" t="s">
        <v>30</v>
      </c>
      <c r="F6" s="113"/>
      <c r="G6" s="113"/>
      <c r="H6" s="113"/>
      <c r="I6" s="113"/>
      <c r="J6" s="113"/>
      <c r="K6" s="113"/>
      <c r="L6" s="51"/>
      <c r="M6" s="51"/>
      <c r="N6" s="82"/>
      <c r="O6" s="184" t="s">
        <v>55</v>
      </c>
      <c r="P6" s="184"/>
      <c r="Q6" s="184"/>
      <c r="R6" s="184"/>
      <c r="S6" s="184"/>
      <c r="T6" s="184"/>
      <c r="U6" s="184"/>
      <c r="V6" s="184"/>
      <c r="W6" s="184"/>
    </row>
    <row r="7" spans="1:126" s="2" customFormat="1" ht="25.5" customHeight="1" x14ac:dyDescent="0.2">
      <c r="A7" s="98"/>
      <c r="B7" s="110"/>
      <c r="C7" s="143"/>
      <c r="D7" s="158"/>
      <c r="E7" s="120" t="s">
        <v>3</v>
      </c>
      <c r="F7" s="188" t="s">
        <v>50</v>
      </c>
      <c r="G7" s="188"/>
      <c r="H7" s="188"/>
      <c r="I7" s="188"/>
      <c r="J7" s="188"/>
      <c r="K7" s="188" t="s">
        <v>4</v>
      </c>
      <c r="L7" s="188"/>
      <c r="M7" s="188"/>
      <c r="N7" s="188"/>
      <c r="O7" s="192" t="s">
        <v>3</v>
      </c>
      <c r="P7" s="185" t="s">
        <v>50</v>
      </c>
      <c r="Q7" s="186"/>
      <c r="R7" s="186"/>
      <c r="S7" s="187"/>
      <c r="T7" s="185" t="s">
        <v>4</v>
      </c>
      <c r="U7" s="186"/>
      <c r="V7" s="186"/>
      <c r="W7" s="18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126" s="2" customFormat="1" ht="40.5" customHeight="1" x14ac:dyDescent="0.2">
      <c r="A8" s="98"/>
      <c r="B8" s="110"/>
      <c r="C8" s="143"/>
      <c r="D8" s="158"/>
      <c r="E8" s="120"/>
      <c r="F8" s="85" t="s">
        <v>35</v>
      </c>
      <c r="G8" s="191" t="s">
        <v>42</v>
      </c>
      <c r="H8" s="191" t="s">
        <v>43</v>
      </c>
      <c r="I8" s="191"/>
      <c r="J8" s="191"/>
      <c r="K8" s="85" t="s">
        <v>35</v>
      </c>
      <c r="L8" s="189" t="s">
        <v>43</v>
      </c>
      <c r="M8" s="189"/>
      <c r="N8" s="189"/>
      <c r="O8" s="192"/>
      <c r="P8" s="72" t="s">
        <v>35</v>
      </c>
      <c r="Q8" s="173" t="s">
        <v>46</v>
      </c>
      <c r="R8" s="173" t="s">
        <v>47</v>
      </c>
      <c r="S8" s="173" t="s">
        <v>49</v>
      </c>
      <c r="T8" s="72" t="s">
        <v>35</v>
      </c>
      <c r="U8" s="173" t="s">
        <v>56</v>
      </c>
      <c r="V8" s="173" t="s">
        <v>57</v>
      </c>
      <c r="W8" s="173" t="s">
        <v>58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126" s="2" customFormat="1" ht="26.25" customHeight="1" x14ac:dyDescent="0.2">
      <c r="A9" s="99"/>
      <c r="B9" s="111"/>
      <c r="C9" s="103"/>
      <c r="D9" s="105"/>
      <c r="E9" s="55"/>
      <c r="F9" s="68"/>
      <c r="G9" s="176"/>
      <c r="H9" s="86" t="s">
        <v>35</v>
      </c>
      <c r="I9" s="87" t="s">
        <v>44</v>
      </c>
      <c r="J9" s="87" t="s">
        <v>45</v>
      </c>
      <c r="K9" s="68"/>
      <c r="L9" s="86" t="s">
        <v>35</v>
      </c>
      <c r="M9" s="87" t="s">
        <v>44</v>
      </c>
      <c r="N9" s="87" t="s">
        <v>45</v>
      </c>
      <c r="O9" s="84"/>
      <c r="P9" s="80"/>
      <c r="Q9" s="174"/>
      <c r="R9" s="174"/>
      <c r="S9" s="174"/>
      <c r="T9" s="56"/>
      <c r="U9" s="174"/>
      <c r="V9" s="174"/>
      <c r="W9" s="174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1:126" s="29" customFormat="1" ht="21" customHeight="1" x14ac:dyDescent="0.25">
      <c r="A10" s="23">
        <v>1</v>
      </c>
      <c r="B10" s="23">
        <f t="shared" ref="B10:N10" si="0">A10+1</f>
        <v>2</v>
      </c>
      <c r="C10" s="23">
        <f t="shared" si="0"/>
        <v>3</v>
      </c>
      <c r="D10" s="23">
        <f t="shared" si="0"/>
        <v>4</v>
      </c>
      <c r="E10" s="23">
        <f t="shared" si="0"/>
        <v>5</v>
      </c>
      <c r="F10" s="23">
        <f t="shared" si="0"/>
        <v>6</v>
      </c>
      <c r="G10" s="23">
        <f t="shared" si="0"/>
        <v>7</v>
      </c>
      <c r="H10" s="23">
        <f t="shared" si="0"/>
        <v>8</v>
      </c>
      <c r="I10" s="23">
        <f t="shared" si="0"/>
        <v>9</v>
      </c>
      <c r="J10" s="23">
        <f t="shared" si="0"/>
        <v>10</v>
      </c>
      <c r="K10" s="23">
        <f>+F10+1</f>
        <v>7</v>
      </c>
      <c r="L10" s="23">
        <f t="shared" si="0"/>
        <v>8</v>
      </c>
      <c r="M10" s="23">
        <f t="shared" si="0"/>
        <v>9</v>
      </c>
      <c r="N10" s="23">
        <f t="shared" si="0"/>
        <v>10</v>
      </c>
      <c r="O10" s="23">
        <f>+D10+1</f>
        <v>5</v>
      </c>
      <c r="P10" s="23">
        <f t="shared" ref="P10:W10" si="1">O10+1</f>
        <v>6</v>
      </c>
      <c r="Q10" s="23">
        <f t="shared" si="1"/>
        <v>7</v>
      </c>
      <c r="R10" s="23">
        <f t="shared" si="1"/>
        <v>8</v>
      </c>
      <c r="S10" s="23">
        <f t="shared" si="1"/>
        <v>9</v>
      </c>
      <c r="T10" s="23">
        <f t="shared" si="1"/>
        <v>10</v>
      </c>
      <c r="U10" s="23">
        <f t="shared" si="1"/>
        <v>11</v>
      </c>
      <c r="V10" s="23">
        <f t="shared" si="1"/>
        <v>12</v>
      </c>
      <c r="W10" s="23">
        <f t="shared" si="1"/>
        <v>13</v>
      </c>
    </row>
    <row r="11" spans="1:126" s="31" customFormat="1" ht="21" customHeight="1" x14ac:dyDescent="0.2">
      <c r="A11" s="24" t="s">
        <v>9</v>
      </c>
      <c r="B11" s="25">
        <f t="shared" ref="B11:B30" si="2">+C11-D11</f>
        <v>137904</v>
      </c>
      <c r="C11" s="25">
        <f>+'MPI NBP 2-IIP NBP 2'!C11+F11+P11</f>
        <v>142734</v>
      </c>
      <c r="D11" s="25">
        <f t="shared" ref="D11:D42" si="3">+K11+T11</f>
        <v>4830</v>
      </c>
      <c r="E11" s="25">
        <f t="shared" ref="E11:E30" si="4">+F11-K11</f>
        <v>0</v>
      </c>
      <c r="F11" s="25">
        <f t="shared" ref="F11:F30" si="5">+G11+H11</f>
        <v>0</v>
      </c>
      <c r="G11" s="25">
        <v>0</v>
      </c>
      <c r="H11" s="25">
        <f t="shared" ref="H11:H30" si="6">+I11+J11</f>
        <v>0</v>
      </c>
      <c r="I11" s="25">
        <v>0</v>
      </c>
      <c r="J11" s="25">
        <v>0</v>
      </c>
      <c r="K11" s="25">
        <f t="shared" ref="K11:K30" si="7">+L11</f>
        <v>0</v>
      </c>
      <c r="L11" s="25">
        <f t="shared" ref="L11:L30" si="8">+M11+N11</f>
        <v>0</v>
      </c>
      <c r="M11" s="25">
        <v>0</v>
      </c>
      <c r="N11" s="25">
        <v>0</v>
      </c>
      <c r="O11" s="25">
        <f t="shared" ref="O11:O30" si="9">+P11-T11</f>
        <v>-4472</v>
      </c>
      <c r="P11" s="25">
        <f t="shared" ref="P11:P30" si="10">+Q11+R11+S11</f>
        <v>358</v>
      </c>
      <c r="Q11" s="25">
        <v>0</v>
      </c>
      <c r="R11" s="25">
        <v>0</v>
      </c>
      <c r="S11" s="25">
        <v>358</v>
      </c>
      <c r="T11" s="25">
        <f t="shared" ref="T11:T30" si="11">+U11+V11+W11</f>
        <v>4830</v>
      </c>
      <c r="U11" s="25">
        <v>0</v>
      </c>
      <c r="V11" s="25">
        <v>4830</v>
      </c>
      <c r="W11" s="25">
        <v>0</v>
      </c>
      <c r="X11" s="30"/>
    </row>
    <row r="12" spans="1:126" s="31" customFormat="1" ht="21" customHeight="1" x14ac:dyDescent="0.2">
      <c r="A12" s="26" t="s">
        <v>10</v>
      </c>
      <c r="B12" s="27">
        <f t="shared" si="2"/>
        <v>132256</v>
      </c>
      <c r="C12" s="27">
        <f>+'MPI NBP 2-IIP NBP 2'!C12+F12+P12</f>
        <v>136451</v>
      </c>
      <c r="D12" s="27">
        <f t="shared" si="3"/>
        <v>4195</v>
      </c>
      <c r="E12" s="27">
        <f t="shared" si="4"/>
        <v>0</v>
      </c>
      <c r="F12" s="27">
        <f t="shared" si="5"/>
        <v>0</v>
      </c>
      <c r="G12" s="27">
        <v>0</v>
      </c>
      <c r="H12" s="27">
        <f t="shared" si="6"/>
        <v>0</v>
      </c>
      <c r="I12" s="27">
        <v>0</v>
      </c>
      <c r="J12" s="27">
        <v>0</v>
      </c>
      <c r="K12" s="27">
        <f t="shared" si="7"/>
        <v>0</v>
      </c>
      <c r="L12" s="27">
        <f t="shared" si="8"/>
        <v>0</v>
      </c>
      <c r="M12" s="27">
        <v>0</v>
      </c>
      <c r="N12" s="27">
        <v>0</v>
      </c>
      <c r="O12" s="27">
        <f t="shared" si="9"/>
        <v>-3762</v>
      </c>
      <c r="P12" s="27">
        <f t="shared" si="10"/>
        <v>433</v>
      </c>
      <c r="Q12" s="27">
        <v>0</v>
      </c>
      <c r="R12" s="27">
        <v>0</v>
      </c>
      <c r="S12" s="27">
        <v>433</v>
      </c>
      <c r="T12" s="27">
        <f t="shared" si="11"/>
        <v>4195</v>
      </c>
      <c r="U12" s="27">
        <v>0</v>
      </c>
      <c r="V12" s="27">
        <v>4195</v>
      </c>
      <c r="W12" s="27">
        <v>0</v>
      </c>
      <c r="X12" s="30"/>
    </row>
    <row r="13" spans="1:126" s="31" customFormat="1" ht="21" customHeight="1" x14ac:dyDescent="0.2">
      <c r="A13" s="24" t="s">
        <v>11</v>
      </c>
      <c r="B13" s="25">
        <f t="shared" si="2"/>
        <v>124899</v>
      </c>
      <c r="C13" s="25">
        <f>+'MPI NBP 2-IIP NBP 2'!C13+F13+P13</f>
        <v>130773</v>
      </c>
      <c r="D13" s="25">
        <f t="shared" si="3"/>
        <v>5874</v>
      </c>
      <c r="E13" s="25">
        <f t="shared" si="4"/>
        <v>0</v>
      </c>
      <c r="F13" s="25">
        <f t="shared" si="5"/>
        <v>0</v>
      </c>
      <c r="G13" s="25">
        <v>0</v>
      </c>
      <c r="H13" s="25">
        <f t="shared" si="6"/>
        <v>0</v>
      </c>
      <c r="I13" s="25">
        <v>0</v>
      </c>
      <c r="J13" s="25">
        <v>0</v>
      </c>
      <c r="K13" s="25">
        <f t="shared" si="7"/>
        <v>0</v>
      </c>
      <c r="L13" s="25">
        <f t="shared" si="8"/>
        <v>0</v>
      </c>
      <c r="M13" s="25">
        <v>0</v>
      </c>
      <c r="N13" s="25">
        <v>0</v>
      </c>
      <c r="O13" s="25">
        <f t="shared" si="9"/>
        <v>-5455</v>
      </c>
      <c r="P13" s="25">
        <f t="shared" si="10"/>
        <v>419</v>
      </c>
      <c r="Q13" s="25">
        <v>0</v>
      </c>
      <c r="R13" s="25">
        <v>0</v>
      </c>
      <c r="S13" s="25">
        <v>419</v>
      </c>
      <c r="T13" s="25">
        <f t="shared" si="11"/>
        <v>5874</v>
      </c>
      <c r="U13" s="25">
        <v>0</v>
      </c>
      <c r="V13" s="25">
        <v>5874</v>
      </c>
      <c r="W13" s="25">
        <v>0</v>
      </c>
      <c r="X13" s="30"/>
    </row>
    <row r="14" spans="1:126" s="31" customFormat="1" ht="21" customHeight="1" x14ac:dyDescent="0.2">
      <c r="A14" s="26" t="s">
        <v>12</v>
      </c>
      <c r="B14" s="28">
        <f t="shared" si="2"/>
        <v>110059</v>
      </c>
      <c r="C14" s="28">
        <f>+'MPI NBP 2-IIP NBP 2'!C14+F14+P14</f>
        <v>110382</v>
      </c>
      <c r="D14" s="28">
        <f t="shared" si="3"/>
        <v>323</v>
      </c>
      <c r="E14" s="28">
        <f t="shared" si="4"/>
        <v>0</v>
      </c>
      <c r="F14" s="28">
        <f t="shared" si="5"/>
        <v>0</v>
      </c>
      <c r="G14" s="28">
        <v>0</v>
      </c>
      <c r="H14" s="28">
        <f t="shared" si="6"/>
        <v>0</v>
      </c>
      <c r="I14" s="28">
        <v>0</v>
      </c>
      <c r="J14" s="28">
        <v>0</v>
      </c>
      <c r="K14" s="28">
        <f t="shared" si="7"/>
        <v>0</v>
      </c>
      <c r="L14" s="28">
        <f t="shared" si="8"/>
        <v>0</v>
      </c>
      <c r="M14" s="28">
        <v>0</v>
      </c>
      <c r="N14" s="28">
        <v>0</v>
      </c>
      <c r="O14" s="28">
        <f t="shared" si="9"/>
        <v>63</v>
      </c>
      <c r="P14" s="28">
        <f t="shared" si="10"/>
        <v>386</v>
      </c>
      <c r="Q14" s="28">
        <v>0</v>
      </c>
      <c r="R14" s="28">
        <v>0</v>
      </c>
      <c r="S14" s="28">
        <v>386</v>
      </c>
      <c r="T14" s="28">
        <f t="shared" si="11"/>
        <v>323</v>
      </c>
      <c r="U14" s="28">
        <v>0</v>
      </c>
      <c r="V14" s="28">
        <v>305</v>
      </c>
      <c r="W14" s="28">
        <v>18</v>
      </c>
      <c r="X14" s="30"/>
    </row>
    <row r="15" spans="1:126" s="31" customFormat="1" ht="21" customHeight="1" x14ac:dyDescent="0.2">
      <c r="A15" s="24" t="s">
        <v>13</v>
      </c>
      <c r="B15" s="25">
        <f t="shared" si="2"/>
        <v>116506</v>
      </c>
      <c r="C15" s="25">
        <f>+'MPI NBP 2-IIP NBP 2'!C15+F15+P15</f>
        <v>120893</v>
      </c>
      <c r="D15" s="25">
        <f t="shared" si="3"/>
        <v>4387</v>
      </c>
      <c r="E15" s="25">
        <f t="shared" si="4"/>
        <v>0</v>
      </c>
      <c r="F15" s="25">
        <f t="shared" si="5"/>
        <v>0</v>
      </c>
      <c r="G15" s="25">
        <v>0</v>
      </c>
      <c r="H15" s="25">
        <f t="shared" si="6"/>
        <v>0</v>
      </c>
      <c r="I15" s="25">
        <v>0</v>
      </c>
      <c r="J15" s="25">
        <v>0</v>
      </c>
      <c r="K15" s="25">
        <f t="shared" si="7"/>
        <v>0</v>
      </c>
      <c r="L15" s="25">
        <f t="shared" si="8"/>
        <v>0</v>
      </c>
      <c r="M15" s="25">
        <v>0</v>
      </c>
      <c r="N15" s="25">
        <v>0</v>
      </c>
      <c r="O15" s="25">
        <f t="shared" si="9"/>
        <v>-3958</v>
      </c>
      <c r="P15" s="25">
        <f t="shared" si="10"/>
        <v>429</v>
      </c>
      <c r="Q15" s="25">
        <v>0</v>
      </c>
      <c r="R15" s="25">
        <v>0</v>
      </c>
      <c r="S15" s="25">
        <v>429</v>
      </c>
      <c r="T15" s="25">
        <f t="shared" si="11"/>
        <v>4387</v>
      </c>
      <c r="U15" s="25">
        <v>0</v>
      </c>
      <c r="V15" s="25">
        <v>4387</v>
      </c>
      <c r="W15" s="25">
        <v>0</v>
      </c>
      <c r="X15" s="30"/>
    </row>
    <row r="16" spans="1:126" s="31" customFormat="1" ht="21" customHeight="1" x14ac:dyDescent="0.2">
      <c r="A16" s="26" t="s">
        <v>14</v>
      </c>
      <c r="B16" s="27">
        <f t="shared" si="2"/>
        <v>135954</v>
      </c>
      <c r="C16" s="27">
        <f>+'MPI NBP 2-IIP NBP 2'!C16+F16+P16</f>
        <v>138484</v>
      </c>
      <c r="D16" s="27">
        <f t="shared" si="3"/>
        <v>2530</v>
      </c>
      <c r="E16" s="27">
        <f t="shared" si="4"/>
        <v>0</v>
      </c>
      <c r="F16" s="27">
        <f t="shared" si="5"/>
        <v>0</v>
      </c>
      <c r="G16" s="27">
        <v>0</v>
      </c>
      <c r="H16" s="27">
        <f t="shared" si="6"/>
        <v>0</v>
      </c>
      <c r="I16" s="27">
        <v>0</v>
      </c>
      <c r="J16" s="27">
        <v>0</v>
      </c>
      <c r="K16" s="27">
        <f t="shared" si="7"/>
        <v>0</v>
      </c>
      <c r="L16" s="27">
        <f t="shared" si="8"/>
        <v>0</v>
      </c>
      <c r="M16" s="27">
        <v>0</v>
      </c>
      <c r="N16" s="27">
        <v>0</v>
      </c>
      <c r="O16" s="27">
        <f t="shared" si="9"/>
        <v>-2029</v>
      </c>
      <c r="P16" s="27">
        <f t="shared" si="10"/>
        <v>501</v>
      </c>
      <c r="Q16" s="27">
        <v>0</v>
      </c>
      <c r="R16" s="27">
        <v>0</v>
      </c>
      <c r="S16" s="27">
        <v>501</v>
      </c>
      <c r="T16" s="27">
        <f t="shared" si="11"/>
        <v>2530</v>
      </c>
      <c r="U16" s="27">
        <v>0</v>
      </c>
      <c r="V16" s="27">
        <v>2530</v>
      </c>
      <c r="W16" s="27">
        <v>0</v>
      </c>
      <c r="X16" s="30"/>
    </row>
    <row r="17" spans="1:24" s="33" customFormat="1" ht="21" customHeight="1" x14ac:dyDescent="0.2">
      <c r="A17" s="24" t="s">
        <v>15</v>
      </c>
      <c r="B17" s="25">
        <f t="shared" si="2"/>
        <v>129303</v>
      </c>
      <c r="C17" s="25">
        <f>+'MPI NBP 2-IIP NBP 2'!C17+F17+P17</f>
        <v>134272</v>
      </c>
      <c r="D17" s="25">
        <f t="shared" si="3"/>
        <v>4969</v>
      </c>
      <c r="E17" s="25">
        <f t="shared" si="4"/>
        <v>0</v>
      </c>
      <c r="F17" s="25">
        <f t="shared" si="5"/>
        <v>0</v>
      </c>
      <c r="G17" s="25">
        <v>0</v>
      </c>
      <c r="H17" s="25">
        <f t="shared" si="6"/>
        <v>0</v>
      </c>
      <c r="I17" s="25">
        <v>0</v>
      </c>
      <c r="J17" s="25">
        <v>0</v>
      </c>
      <c r="K17" s="25">
        <f t="shared" si="7"/>
        <v>0</v>
      </c>
      <c r="L17" s="25">
        <f t="shared" si="8"/>
        <v>0</v>
      </c>
      <c r="M17" s="25">
        <v>0</v>
      </c>
      <c r="N17" s="25">
        <v>0</v>
      </c>
      <c r="O17" s="25">
        <f t="shared" si="9"/>
        <v>-4433</v>
      </c>
      <c r="P17" s="25">
        <f t="shared" si="10"/>
        <v>536</v>
      </c>
      <c r="Q17" s="25">
        <v>0</v>
      </c>
      <c r="R17" s="25">
        <v>0</v>
      </c>
      <c r="S17" s="25">
        <v>536</v>
      </c>
      <c r="T17" s="25">
        <f t="shared" si="11"/>
        <v>4969</v>
      </c>
      <c r="U17" s="25">
        <v>0</v>
      </c>
      <c r="V17" s="25">
        <v>4968</v>
      </c>
      <c r="W17" s="25">
        <v>1</v>
      </c>
      <c r="X17" s="32"/>
    </row>
    <row r="18" spans="1:24" s="31" customFormat="1" ht="21" customHeight="1" x14ac:dyDescent="0.2">
      <c r="A18" s="26" t="s">
        <v>16</v>
      </c>
      <c r="B18" s="28">
        <f t="shared" si="2"/>
        <v>132929</v>
      </c>
      <c r="C18" s="28">
        <f>+'MPI NBP 2-IIP NBP 2'!C18+F18+P18</f>
        <v>139373</v>
      </c>
      <c r="D18" s="28">
        <f t="shared" si="3"/>
        <v>6444</v>
      </c>
      <c r="E18" s="28">
        <f t="shared" si="4"/>
        <v>0</v>
      </c>
      <c r="F18" s="28">
        <f t="shared" si="5"/>
        <v>0</v>
      </c>
      <c r="G18" s="28">
        <v>0</v>
      </c>
      <c r="H18" s="28">
        <f t="shared" si="6"/>
        <v>0</v>
      </c>
      <c r="I18" s="28">
        <v>0</v>
      </c>
      <c r="J18" s="28">
        <v>0</v>
      </c>
      <c r="K18" s="28">
        <f t="shared" si="7"/>
        <v>0</v>
      </c>
      <c r="L18" s="28">
        <f t="shared" si="8"/>
        <v>0</v>
      </c>
      <c r="M18" s="28">
        <v>0</v>
      </c>
      <c r="N18" s="28">
        <v>0</v>
      </c>
      <c r="O18" s="28">
        <f t="shared" si="9"/>
        <v>-5909</v>
      </c>
      <c r="P18" s="28">
        <f t="shared" si="10"/>
        <v>535</v>
      </c>
      <c r="Q18" s="28">
        <v>0</v>
      </c>
      <c r="R18" s="28">
        <v>0</v>
      </c>
      <c r="S18" s="28">
        <v>535</v>
      </c>
      <c r="T18" s="28">
        <f t="shared" si="11"/>
        <v>6444</v>
      </c>
      <c r="U18" s="28">
        <v>0</v>
      </c>
      <c r="V18" s="28">
        <v>6434</v>
      </c>
      <c r="W18" s="28">
        <v>10</v>
      </c>
      <c r="X18" s="30"/>
    </row>
    <row r="19" spans="1:24" s="31" customFormat="1" ht="21" customHeight="1" x14ac:dyDescent="0.2">
      <c r="A19" s="24" t="s">
        <v>17</v>
      </c>
      <c r="B19" s="25">
        <f t="shared" si="2"/>
        <v>140720</v>
      </c>
      <c r="C19" s="25">
        <f>+'MPI NBP 2-IIP NBP 2'!C19+F19+P19</f>
        <v>144355</v>
      </c>
      <c r="D19" s="25">
        <f t="shared" si="3"/>
        <v>3635</v>
      </c>
      <c r="E19" s="25">
        <f t="shared" si="4"/>
        <v>0</v>
      </c>
      <c r="F19" s="25">
        <f t="shared" si="5"/>
        <v>0</v>
      </c>
      <c r="G19" s="25">
        <v>0</v>
      </c>
      <c r="H19" s="25">
        <f t="shared" si="6"/>
        <v>0</v>
      </c>
      <c r="I19" s="25">
        <v>0</v>
      </c>
      <c r="J19" s="25">
        <v>0</v>
      </c>
      <c r="K19" s="25">
        <f t="shared" si="7"/>
        <v>0</v>
      </c>
      <c r="L19" s="25">
        <f t="shared" si="8"/>
        <v>0</v>
      </c>
      <c r="M19" s="25">
        <v>0</v>
      </c>
      <c r="N19" s="25">
        <v>0</v>
      </c>
      <c r="O19" s="25">
        <f t="shared" si="9"/>
        <v>-3118</v>
      </c>
      <c r="P19" s="25">
        <f t="shared" si="10"/>
        <v>517</v>
      </c>
      <c r="Q19" s="25">
        <v>0</v>
      </c>
      <c r="R19" s="25">
        <v>0</v>
      </c>
      <c r="S19" s="25">
        <v>517</v>
      </c>
      <c r="T19" s="25">
        <f t="shared" si="11"/>
        <v>3635</v>
      </c>
      <c r="U19" s="25">
        <v>0</v>
      </c>
      <c r="V19" s="25">
        <v>3632</v>
      </c>
      <c r="W19" s="25">
        <v>3</v>
      </c>
      <c r="X19" s="30"/>
    </row>
    <row r="20" spans="1:24" s="31" customFormat="1" ht="21" customHeight="1" x14ac:dyDescent="0.2">
      <c r="A20" s="26" t="s">
        <v>18</v>
      </c>
      <c r="B20" s="27">
        <f t="shared" si="2"/>
        <v>144701</v>
      </c>
      <c r="C20" s="27">
        <f>+'MPI NBP 2-IIP NBP 2'!C20+F20+P20</f>
        <v>149808</v>
      </c>
      <c r="D20" s="27">
        <f t="shared" si="3"/>
        <v>5107</v>
      </c>
      <c r="E20" s="27">
        <f t="shared" si="4"/>
        <v>0</v>
      </c>
      <c r="F20" s="27">
        <f t="shared" si="5"/>
        <v>0</v>
      </c>
      <c r="G20" s="27">
        <v>0</v>
      </c>
      <c r="H20" s="27">
        <f t="shared" si="6"/>
        <v>0</v>
      </c>
      <c r="I20" s="27">
        <v>0</v>
      </c>
      <c r="J20" s="27">
        <v>0</v>
      </c>
      <c r="K20" s="27">
        <f t="shared" si="7"/>
        <v>0</v>
      </c>
      <c r="L20" s="27">
        <f t="shared" si="8"/>
        <v>0</v>
      </c>
      <c r="M20" s="27">
        <v>0</v>
      </c>
      <c r="N20" s="27">
        <v>0</v>
      </c>
      <c r="O20" s="27">
        <f t="shared" si="9"/>
        <v>-4573</v>
      </c>
      <c r="P20" s="27">
        <f t="shared" si="10"/>
        <v>534</v>
      </c>
      <c r="Q20" s="27">
        <v>0</v>
      </c>
      <c r="R20" s="27">
        <v>0</v>
      </c>
      <c r="S20" s="27">
        <v>534</v>
      </c>
      <c r="T20" s="27">
        <f t="shared" si="11"/>
        <v>5107</v>
      </c>
      <c r="U20" s="27">
        <v>0</v>
      </c>
      <c r="V20" s="27">
        <v>5103</v>
      </c>
      <c r="W20" s="27">
        <v>4</v>
      </c>
      <c r="X20" s="30"/>
    </row>
    <row r="21" spans="1:24" s="31" customFormat="1" ht="21" customHeight="1" x14ac:dyDescent="0.2">
      <c r="A21" s="24" t="s">
        <v>19</v>
      </c>
      <c r="B21" s="25">
        <f t="shared" si="2"/>
        <v>145931</v>
      </c>
      <c r="C21" s="25">
        <f>+'MPI NBP 2-IIP NBP 2'!C21+F21+P21</f>
        <v>153572</v>
      </c>
      <c r="D21" s="25">
        <f t="shared" si="3"/>
        <v>7641</v>
      </c>
      <c r="E21" s="25">
        <f t="shared" si="4"/>
        <v>0</v>
      </c>
      <c r="F21" s="25">
        <f t="shared" si="5"/>
        <v>0</v>
      </c>
      <c r="G21" s="25">
        <v>0</v>
      </c>
      <c r="H21" s="25">
        <f t="shared" si="6"/>
        <v>0</v>
      </c>
      <c r="I21" s="25">
        <v>0</v>
      </c>
      <c r="J21" s="25">
        <v>0</v>
      </c>
      <c r="K21" s="25">
        <f t="shared" si="7"/>
        <v>0</v>
      </c>
      <c r="L21" s="25">
        <f t="shared" si="8"/>
        <v>0</v>
      </c>
      <c r="M21" s="25">
        <v>0</v>
      </c>
      <c r="N21" s="25">
        <v>0</v>
      </c>
      <c r="O21" s="25">
        <f t="shared" si="9"/>
        <v>-7092</v>
      </c>
      <c r="P21" s="25">
        <f t="shared" si="10"/>
        <v>549</v>
      </c>
      <c r="Q21" s="25">
        <v>0</v>
      </c>
      <c r="R21" s="25">
        <v>0</v>
      </c>
      <c r="S21" s="25">
        <v>549</v>
      </c>
      <c r="T21" s="25">
        <f t="shared" si="11"/>
        <v>7641</v>
      </c>
      <c r="U21" s="25">
        <v>0</v>
      </c>
      <c r="V21" s="25">
        <v>7638</v>
      </c>
      <c r="W21" s="25">
        <v>3</v>
      </c>
      <c r="X21" s="30"/>
    </row>
    <row r="22" spans="1:24" s="31" customFormat="1" ht="21" customHeight="1" x14ac:dyDescent="0.2">
      <c r="A22" s="26" t="s">
        <v>20</v>
      </c>
      <c r="B22" s="28">
        <f t="shared" si="2"/>
        <v>138043</v>
      </c>
      <c r="C22" s="28">
        <f>+'MPI NBP 2-IIP NBP 2'!C22+F22+P22</f>
        <v>141615</v>
      </c>
      <c r="D22" s="28">
        <f t="shared" si="3"/>
        <v>3572</v>
      </c>
      <c r="E22" s="28">
        <f t="shared" si="4"/>
        <v>0</v>
      </c>
      <c r="F22" s="28">
        <f t="shared" si="5"/>
        <v>0</v>
      </c>
      <c r="G22" s="28">
        <v>0</v>
      </c>
      <c r="H22" s="28">
        <f t="shared" si="6"/>
        <v>0</v>
      </c>
      <c r="I22" s="28">
        <v>0</v>
      </c>
      <c r="J22" s="28">
        <v>0</v>
      </c>
      <c r="K22" s="28">
        <f t="shared" si="7"/>
        <v>0</v>
      </c>
      <c r="L22" s="28">
        <f t="shared" si="8"/>
        <v>0</v>
      </c>
      <c r="M22" s="28">
        <v>0</v>
      </c>
      <c r="N22" s="28">
        <v>0</v>
      </c>
      <c r="O22" s="28">
        <f t="shared" si="9"/>
        <v>-3070</v>
      </c>
      <c r="P22" s="28">
        <f t="shared" si="10"/>
        <v>502</v>
      </c>
      <c r="Q22" s="28">
        <v>0</v>
      </c>
      <c r="R22" s="28">
        <v>0</v>
      </c>
      <c r="S22" s="28">
        <v>502</v>
      </c>
      <c r="T22" s="28">
        <f t="shared" si="11"/>
        <v>3572</v>
      </c>
      <c r="U22" s="28">
        <v>0</v>
      </c>
      <c r="V22" s="28">
        <v>3569</v>
      </c>
      <c r="W22" s="28">
        <v>3</v>
      </c>
      <c r="X22" s="30"/>
    </row>
    <row r="23" spans="1:24" s="33" customFormat="1" ht="21" customHeight="1" x14ac:dyDescent="0.2">
      <c r="A23" s="24" t="s">
        <v>21</v>
      </c>
      <c r="B23" s="25">
        <f t="shared" si="2"/>
        <v>144345</v>
      </c>
      <c r="C23" s="25">
        <f>+'MPI NBP 2-IIP NBP 2'!C23+F23+P23</f>
        <v>148211</v>
      </c>
      <c r="D23" s="25">
        <f t="shared" si="3"/>
        <v>3866</v>
      </c>
      <c r="E23" s="25">
        <f t="shared" si="4"/>
        <v>0</v>
      </c>
      <c r="F23" s="25">
        <f t="shared" si="5"/>
        <v>0</v>
      </c>
      <c r="G23" s="25">
        <v>0</v>
      </c>
      <c r="H23" s="25">
        <f t="shared" si="6"/>
        <v>0</v>
      </c>
      <c r="I23" s="25">
        <v>0</v>
      </c>
      <c r="J23" s="25">
        <v>0</v>
      </c>
      <c r="K23" s="25">
        <f t="shared" si="7"/>
        <v>0</v>
      </c>
      <c r="L23" s="25">
        <f t="shared" si="8"/>
        <v>0</v>
      </c>
      <c r="M23" s="25">
        <v>0</v>
      </c>
      <c r="N23" s="25">
        <v>0</v>
      </c>
      <c r="O23" s="25">
        <f t="shared" si="9"/>
        <v>-3225</v>
      </c>
      <c r="P23" s="25">
        <f t="shared" si="10"/>
        <v>641</v>
      </c>
      <c r="Q23" s="25">
        <v>0</v>
      </c>
      <c r="R23" s="25">
        <v>0</v>
      </c>
      <c r="S23" s="25">
        <v>641</v>
      </c>
      <c r="T23" s="25">
        <f t="shared" si="11"/>
        <v>3866</v>
      </c>
      <c r="U23" s="25">
        <v>0</v>
      </c>
      <c r="V23" s="25">
        <v>3863</v>
      </c>
      <c r="W23" s="25">
        <v>3</v>
      </c>
      <c r="X23" s="32"/>
    </row>
    <row r="24" spans="1:24" s="31" customFormat="1" ht="21" customHeight="1" x14ac:dyDescent="0.2">
      <c r="A24" s="26" t="s">
        <v>22</v>
      </c>
      <c r="B24" s="27">
        <f t="shared" si="2"/>
        <v>143392</v>
      </c>
      <c r="C24" s="27">
        <f>+'MPI NBP 2-IIP NBP 2'!C24+F24+P24</f>
        <v>152993</v>
      </c>
      <c r="D24" s="27">
        <f t="shared" si="3"/>
        <v>9601</v>
      </c>
      <c r="E24" s="27">
        <f t="shared" si="4"/>
        <v>0</v>
      </c>
      <c r="F24" s="27">
        <f t="shared" si="5"/>
        <v>0</v>
      </c>
      <c r="G24" s="27">
        <v>0</v>
      </c>
      <c r="H24" s="27">
        <f t="shared" si="6"/>
        <v>0</v>
      </c>
      <c r="I24" s="27">
        <v>0</v>
      </c>
      <c r="J24" s="27">
        <v>0</v>
      </c>
      <c r="K24" s="27">
        <f t="shared" si="7"/>
        <v>0</v>
      </c>
      <c r="L24" s="27">
        <f t="shared" si="8"/>
        <v>0</v>
      </c>
      <c r="M24" s="27">
        <v>0</v>
      </c>
      <c r="N24" s="27">
        <v>0</v>
      </c>
      <c r="O24" s="27">
        <f>+P24-T24</f>
        <v>-8983</v>
      </c>
      <c r="P24" s="27">
        <f t="shared" si="10"/>
        <v>618</v>
      </c>
      <c r="Q24" s="27">
        <v>0</v>
      </c>
      <c r="R24" s="27">
        <v>0</v>
      </c>
      <c r="S24" s="27">
        <v>618</v>
      </c>
      <c r="T24" s="27">
        <f t="shared" si="11"/>
        <v>9601</v>
      </c>
      <c r="U24" s="27">
        <v>0</v>
      </c>
      <c r="V24" s="27">
        <v>9595</v>
      </c>
      <c r="W24" s="27">
        <v>6</v>
      </c>
      <c r="X24" s="30"/>
    </row>
    <row r="25" spans="1:24" s="31" customFormat="1" ht="21" customHeight="1" x14ac:dyDescent="0.2">
      <c r="A25" s="24" t="s">
        <v>23</v>
      </c>
      <c r="B25" s="25">
        <f t="shared" si="2"/>
        <v>145969</v>
      </c>
      <c r="C25" s="25">
        <f>+'MPI NBP 2-IIP NBP 2'!C25+F25+P25</f>
        <v>155995</v>
      </c>
      <c r="D25" s="25">
        <f t="shared" si="3"/>
        <v>10026</v>
      </c>
      <c r="E25" s="25">
        <f t="shared" si="4"/>
        <v>0</v>
      </c>
      <c r="F25" s="25">
        <f t="shared" si="5"/>
        <v>0</v>
      </c>
      <c r="G25" s="25">
        <v>0</v>
      </c>
      <c r="H25" s="25">
        <f t="shared" si="6"/>
        <v>0</v>
      </c>
      <c r="I25" s="25">
        <v>0</v>
      </c>
      <c r="J25" s="25">
        <v>0</v>
      </c>
      <c r="K25" s="25">
        <f t="shared" si="7"/>
        <v>0</v>
      </c>
      <c r="L25" s="25">
        <f t="shared" si="8"/>
        <v>0</v>
      </c>
      <c r="M25" s="25">
        <v>0</v>
      </c>
      <c r="N25" s="25">
        <v>0</v>
      </c>
      <c r="O25" s="25">
        <f t="shared" si="9"/>
        <v>-9412</v>
      </c>
      <c r="P25" s="25">
        <f t="shared" si="10"/>
        <v>614</v>
      </c>
      <c r="Q25" s="25">
        <v>0</v>
      </c>
      <c r="R25" s="25">
        <v>0</v>
      </c>
      <c r="S25" s="25">
        <v>614</v>
      </c>
      <c r="T25" s="25">
        <f t="shared" si="11"/>
        <v>10026</v>
      </c>
      <c r="U25" s="25">
        <v>0</v>
      </c>
      <c r="V25" s="25">
        <v>10022</v>
      </c>
      <c r="W25" s="25">
        <v>4</v>
      </c>
      <c r="X25" s="30"/>
    </row>
    <row r="26" spans="1:24" s="31" customFormat="1" ht="21" customHeight="1" x14ac:dyDescent="0.2">
      <c r="A26" s="26" t="s">
        <v>0</v>
      </c>
      <c r="B26" s="28">
        <f t="shared" si="2"/>
        <v>140374</v>
      </c>
      <c r="C26" s="28">
        <f>+'MPI NBP 2-IIP NBP 2'!C26+F26+P26</f>
        <v>160535</v>
      </c>
      <c r="D26" s="28">
        <f t="shared" si="3"/>
        <v>20161</v>
      </c>
      <c r="E26" s="28">
        <f t="shared" si="4"/>
        <v>0</v>
      </c>
      <c r="F26" s="28">
        <f t="shared" si="5"/>
        <v>0</v>
      </c>
      <c r="G26" s="28">
        <v>0</v>
      </c>
      <c r="H26" s="28">
        <f t="shared" si="6"/>
        <v>0</v>
      </c>
      <c r="I26" s="28">
        <v>0</v>
      </c>
      <c r="J26" s="28">
        <v>0</v>
      </c>
      <c r="K26" s="28">
        <f t="shared" si="7"/>
        <v>0</v>
      </c>
      <c r="L26" s="28">
        <f t="shared" si="8"/>
        <v>0</v>
      </c>
      <c r="M26" s="28">
        <v>0</v>
      </c>
      <c r="N26" s="28">
        <v>0</v>
      </c>
      <c r="O26" s="28">
        <f t="shared" si="9"/>
        <v>-19716</v>
      </c>
      <c r="P26" s="28">
        <f t="shared" si="10"/>
        <v>445</v>
      </c>
      <c r="Q26" s="28">
        <v>0</v>
      </c>
      <c r="R26" s="28">
        <v>0</v>
      </c>
      <c r="S26" s="28">
        <v>445</v>
      </c>
      <c r="T26" s="28">
        <f t="shared" si="11"/>
        <v>20161</v>
      </c>
      <c r="U26" s="28">
        <v>0</v>
      </c>
      <c r="V26" s="28">
        <v>20157</v>
      </c>
      <c r="W26" s="28">
        <v>4</v>
      </c>
      <c r="X26" s="30"/>
    </row>
    <row r="27" spans="1:24" s="31" customFormat="1" ht="21" customHeight="1" x14ac:dyDescent="0.2">
      <c r="A27" s="24" t="s">
        <v>1</v>
      </c>
      <c r="B27" s="25">
        <f t="shared" si="2"/>
        <v>133419</v>
      </c>
      <c r="C27" s="25">
        <f>+'MPI NBP 2-IIP NBP 2'!C27+F27+P27</f>
        <v>172207</v>
      </c>
      <c r="D27" s="25">
        <f t="shared" si="3"/>
        <v>38788</v>
      </c>
      <c r="E27" s="25">
        <f t="shared" si="4"/>
        <v>0</v>
      </c>
      <c r="F27" s="25">
        <f t="shared" si="5"/>
        <v>0</v>
      </c>
      <c r="G27" s="25">
        <v>0</v>
      </c>
      <c r="H27" s="25">
        <f t="shared" si="6"/>
        <v>0</v>
      </c>
      <c r="I27" s="25">
        <v>0</v>
      </c>
      <c r="J27" s="25">
        <v>0</v>
      </c>
      <c r="K27" s="25">
        <f t="shared" si="7"/>
        <v>0</v>
      </c>
      <c r="L27" s="25">
        <f t="shared" si="8"/>
        <v>0</v>
      </c>
      <c r="M27" s="25">
        <v>0</v>
      </c>
      <c r="N27" s="25">
        <v>0</v>
      </c>
      <c r="O27" s="25">
        <f t="shared" si="9"/>
        <v>-38251</v>
      </c>
      <c r="P27" s="25">
        <f t="shared" si="10"/>
        <v>537</v>
      </c>
      <c r="Q27" s="25">
        <v>0</v>
      </c>
      <c r="R27" s="25">
        <v>0</v>
      </c>
      <c r="S27" s="25">
        <v>537</v>
      </c>
      <c r="T27" s="25">
        <f t="shared" si="11"/>
        <v>38788</v>
      </c>
      <c r="U27" s="25">
        <v>0</v>
      </c>
      <c r="V27" s="25">
        <v>38785</v>
      </c>
      <c r="W27" s="25">
        <v>3</v>
      </c>
      <c r="X27" s="30"/>
    </row>
    <row r="28" spans="1:24" s="31" customFormat="1" ht="21" customHeight="1" x14ac:dyDescent="0.2">
      <c r="A28" s="26" t="s">
        <v>24</v>
      </c>
      <c r="B28" s="27">
        <f t="shared" si="2"/>
        <v>138797</v>
      </c>
      <c r="C28" s="27">
        <f>+'MPI NBP 2-IIP NBP 2'!C28+F28+P28</f>
        <v>175130</v>
      </c>
      <c r="D28" s="27">
        <f t="shared" si="3"/>
        <v>36333</v>
      </c>
      <c r="E28" s="27">
        <f t="shared" si="4"/>
        <v>0</v>
      </c>
      <c r="F28" s="27">
        <f t="shared" si="5"/>
        <v>0</v>
      </c>
      <c r="G28" s="27">
        <v>0</v>
      </c>
      <c r="H28" s="27">
        <f t="shared" si="6"/>
        <v>0</v>
      </c>
      <c r="I28" s="27">
        <v>0</v>
      </c>
      <c r="J28" s="27">
        <v>0</v>
      </c>
      <c r="K28" s="27">
        <f t="shared" si="7"/>
        <v>0</v>
      </c>
      <c r="L28" s="27">
        <f t="shared" si="8"/>
        <v>0</v>
      </c>
      <c r="M28" s="27">
        <v>0</v>
      </c>
      <c r="N28" s="27">
        <v>0</v>
      </c>
      <c r="O28" s="27">
        <f t="shared" si="9"/>
        <v>-36147</v>
      </c>
      <c r="P28" s="27">
        <f t="shared" si="10"/>
        <v>186</v>
      </c>
      <c r="Q28" s="27">
        <v>0</v>
      </c>
      <c r="R28" s="27">
        <v>0</v>
      </c>
      <c r="S28" s="27">
        <v>186</v>
      </c>
      <c r="T28" s="27">
        <f t="shared" si="11"/>
        <v>36333</v>
      </c>
      <c r="U28" s="27">
        <v>0</v>
      </c>
      <c r="V28" s="27">
        <v>36330</v>
      </c>
      <c r="W28" s="27">
        <v>3</v>
      </c>
      <c r="X28" s="30"/>
    </row>
    <row r="29" spans="1:24" s="31" customFormat="1" ht="21" customHeight="1" x14ac:dyDescent="0.2">
      <c r="A29" s="24" t="s">
        <v>25</v>
      </c>
      <c r="B29" s="25">
        <f t="shared" si="2"/>
        <v>148378</v>
      </c>
      <c r="C29" s="25">
        <f>+'MPI NBP 2-IIP NBP 2'!C29+F29+P29</f>
        <v>176166</v>
      </c>
      <c r="D29" s="25">
        <f t="shared" si="3"/>
        <v>27788</v>
      </c>
      <c r="E29" s="25">
        <f t="shared" si="4"/>
        <v>0</v>
      </c>
      <c r="F29" s="25">
        <f t="shared" si="5"/>
        <v>0</v>
      </c>
      <c r="G29" s="25">
        <v>0</v>
      </c>
      <c r="H29" s="25">
        <f t="shared" si="6"/>
        <v>0</v>
      </c>
      <c r="I29" s="25">
        <v>0</v>
      </c>
      <c r="J29" s="25">
        <v>0</v>
      </c>
      <c r="K29" s="25">
        <f t="shared" si="7"/>
        <v>0</v>
      </c>
      <c r="L29" s="25">
        <f t="shared" si="8"/>
        <v>0</v>
      </c>
      <c r="M29" s="25">
        <v>0</v>
      </c>
      <c r="N29" s="25">
        <v>0</v>
      </c>
      <c r="O29" s="25">
        <f t="shared" si="9"/>
        <v>-27597</v>
      </c>
      <c r="P29" s="25">
        <f t="shared" si="10"/>
        <v>191</v>
      </c>
      <c r="Q29" s="25">
        <v>0</v>
      </c>
      <c r="R29" s="25">
        <v>0</v>
      </c>
      <c r="S29" s="25">
        <v>191</v>
      </c>
      <c r="T29" s="25">
        <f t="shared" si="11"/>
        <v>27788</v>
      </c>
      <c r="U29" s="25">
        <v>0</v>
      </c>
      <c r="V29" s="25">
        <v>27788</v>
      </c>
      <c r="W29" s="25">
        <v>0</v>
      </c>
      <c r="X29" s="30"/>
    </row>
    <row r="30" spans="1:24" s="31" customFormat="1" ht="21" customHeight="1" x14ac:dyDescent="0.2">
      <c r="A30" s="26" t="s">
        <v>26</v>
      </c>
      <c r="B30" s="28">
        <f t="shared" si="2"/>
        <v>177240</v>
      </c>
      <c r="C30" s="28">
        <f>+'MPI NBP 2-IIP NBP 2'!C30+F30+P30</f>
        <v>184375</v>
      </c>
      <c r="D30" s="28">
        <f t="shared" si="3"/>
        <v>7135</v>
      </c>
      <c r="E30" s="28">
        <f t="shared" si="4"/>
        <v>0</v>
      </c>
      <c r="F30" s="28">
        <f t="shared" si="5"/>
        <v>0</v>
      </c>
      <c r="G30" s="28">
        <v>0</v>
      </c>
      <c r="H30" s="28">
        <f t="shared" si="6"/>
        <v>0</v>
      </c>
      <c r="I30" s="28">
        <v>0</v>
      </c>
      <c r="J30" s="28">
        <v>0</v>
      </c>
      <c r="K30" s="28">
        <f t="shared" si="7"/>
        <v>0</v>
      </c>
      <c r="L30" s="28">
        <f t="shared" si="8"/>
        <v>0</v>
      </c>
      <c r="M30" s="28">
        <v>0</v>
      </c>
      <c r="N30" s="28">
        <v>0</v>
      </c>
      <c r="O30" s="28">
        <f t="shared" si="9"/>
        <v>-6925</v>
      </c>
      <c r="P30" s="28">
        <f t="shared" si="10"/>
        <v>210</v>
      </c>
      <c r="Q30" s="28">
        <v>0</v>
      </c>
      <c r="R30" s="28">
        <v>0</v>
      </c>
      <c r="S30" s="28">
        <v>210</v>
      </c>
      <c r="T30" s="28">
        <f t="shared" si="11"/>
        <v>7135</v>
      </c>
      <c r="U30" s="28">
        <v>0</v>
      </c>
      <c r="V30" s="28">
        <v>7134</v>
      </c>
      <c r="W30" s="28">
        <v>1</v>
      </c>
      <c r="X30" s="30"/>
    </row>
    <row r="31" spans="1:24" s="31" customFormat="1" ht="21" customHeight="1" x14ac:dyDescent="0.2">
      <c r="A31" s="24" t="s">
        <v>78</v>
      </c>
      <c r="B31" s="25">
        <f t="shared" ref="B31:B38" si="12">+C31-D31</f>
        <v>209115</v>
      </c>
      <c r="C31" s="25">
        <f>+'MPI NBP 2-IIP NBP 2'!C31+F31+P31</f>
        <v>217162</v>
      </c>
      <c r="D31" s="25">
        <f t="shared" si="3"/>
        <v>8047</v>
      </c>
      <c r="E31" s="25">
        <f t="shared" ref="E31:E38" si="13">+F31-K31</f>
        <v>0</v>
      </c>
      <c r="F31" s="25">
        <f t="shared" ref="F31:F38" si="14">+G31+H31</f>
        <v>0</v>
      </c>
      <c r="G31" s="25">
        <v>0</v>
      </c>
      <c r="H31" s="25">
        <f t="shared" ref="H31:H38" si="15">+I31+J31</f>
        <v>0</v>
      </c>
      <c r="I31" s="25">
        <v>0</v>
      </c>
      <c r="J31" s="25">
        <v>0</v>
      </c>
      <c r="K31" s="25">
        <f t="shared" ref="K31:K38" si="16">+L31</f>
        <v>0</v>
      </c>
      <c r="L31" s="25">
        <f t="shared" ref="L31:L38" si="17">+M31+N31</f>
        <v>0</v>
      </c>
      <c r="M31" s="25">
        <v>0</v>
      </c>
      <c r="N31" s="25">
        <v>0</v>
      </c>
      <c r="O31" s="25">
        <f t="shared" ref="O31:O38" si="18">+P31-T31</f>
        <v>-7811</v>
      </c>
      <c r="P31" s="25">
        <f t="shared" ref="P31:P38" si="19">+Q31+R31+S31</f>
        <v>236</v>
      </c>
      <c r="Q31" s="25">
        <v>0</v>
      </c>
      <c r="R31" s="25">
        <v>0</v>
      </c>
      <c r="S31" s="25">
        <v>236</v>
      </c>
      <c r="T31" s="25">
        <f t="shared" ref="T31:T38" si="20">+U31+V31+W31</f>
        <v>8047</v>
      </c>
      <c r="U31" s="25">
        <v>0</v>
      </c>
      <c r="V31" s="25">
        <v>7923</v>
      </c>
      <c r="W31" s="25">
        <v>124</v>
      </c>
      <c r="X31" s="30"/>
    </row>
    <row r="32" spans="1:24" s="31" customFormat="1" ht="21" customHeight="1" x14ac:dyDescent="0.2">
      <c r="A32" s="26" t="s">
        <v>79</v>
      </c>
      <c r="B32" s="27">
        <f t="shared" si="12"/>
        <v>203028</v>
      </c>
      <c r="C32" s="27">
        <f>+'MPI NBP 2-IIP NBP 2'!C32+F32+P32</f>
        <v>213334</v>
      </c>
      <c r="D32" s="27">
        <f t="shared" si="3"/>
        <v>10306</v>
      </c>
      <c r="E32" s="27">
        <f t="shared" si="13"/>
        <v>0</v>
      </c>
      <c r="F32" s="27">
        <f t="shared" si="14"/>
        <v>0</v>
      </c>
      <c r="G32" s="27">
        <v>0</v>
      </c>
      <c r="H32" s="27">
        <f t="shared" si="15"/>
        <v>0</v>
      </c>
      <c r="I32" s="27">
        <v>0</v>
      </c>
      <c r="J32" s="27">
        <v>0</v>
      </c>
      <c r="K32" s="27">
        <f t="shared" si="16"/>
        <v>0</v>
      </c>
      <c r="L32" s="27">
        <f t="shared" si="17"/>
        <v>0</v>
      </c>
      <c r="M32" s="27">
        <v>0</v>
      </c>
      <c r="N32" s="27">
        <v>0</v>
      </c>
      <c r="O32" s="27">
        <f t="shared" si="18"/>
        <v>-9960</v>
      </c>
      <c r="P32" s="27">
        <f t="shared" si="19"/>
        <v>346</v>
      </c>
      <c r="Q32" s="27">
        <v>0</v>
      </c>
      <c r="R32" s="27">
        <v>0</v>
      </c>
      <c r="S32" s="27">
        <v>346</v>
      </c>
      <c r="T32" s="27">
        <f t="shared" si="20"/>
        <v>10306</v>
      </c>
      <c r="U32" s="27">
        <v>0</v>
      </c>
      <c r="V32" s="27">
        <v>10200</v>
      </c>
      <c r="W32" s="27">
        <v>106</v>
      </c>
      <c r="X32" s="30"/>
    </row>
    <row r="33" spans="1:24" s="31" customFormat="1" ht="21" customHeight="1" x14ac:dyDescent="0.2">
      <c r="A33" s="24" t="s">
        <v>80</v>
      </c>
      <c r="B33" s="25">
        <f t="shared" si="12"/>
        <v>210725</v>
      </c>
      <c r="C33" s="25">
        <f>+'MPI NBP 2-IIP NBP 2'!C33+F33+P33</f>
        <v>225809</v>
      </c>
      <c r="D33" s="25">
        <f t="shared" si="3"/>
        <v>15084</v>
      </c>
      <c r="E33" s="25">
        <f t="shared" si="13"/>
        <v>0</v>
      </c>
      <c r="F33" s="25">
        <f t="shared" si="14"/>
        <v>0</v>
      </c>
      <c r="G33" s="25">
        <v>0</v>
      </c>
      <c r="H33" s="25">
        <f t="shared" si="15"/>
        <v>0</v>
      </c>
      <c r="I33" s="25">
        <v>0</v>
      </c>
      <c r="J33" s="25">
        <v>0</v>
      </c>
      <c r="K33" s="25">
        <f t="shared" si="16"/>
        <v>0</v>
      </c>
      <c r="L33" s="25">
        <f t="shared" si="17"/>
        <v>0</v>
      </c>
      <c r="M33" s="25">
        <v>0</v>
      </c>
      <c r="N33" s="25">
        <v>0</v>
      </c>
      <c r="O33" s="25">
        <f t="shared" si="18"/>
        <v>-14795</v>
      </c>
      <c r="P33" s="25">
        <f t="shared" si="19"/>
        <v>289</v>
      </c>
      <c r="Q33" s="25">
        <v>0</v>
      </c>
      <c r="R33" s="25">
        <v>0</v>
      </c>
      <c r="S33" s="25">
        <v>289</v>
      </c>
      <c r="T33" s="25">
        <f t="shared" si="20"/>
        <v>15084</v>
      </c>
      <c r="U33" s="25">
        <v>0</v>
      </c>
      <c r="V33" s="25">
        <v>9059</v>
      </c>
      <c r="W33" s="25">
        <v>6025</v>
      </c>
      <c r="X33" s="30"/>
    </row>
    <row r="34" spans="1:24" s="31" customFormat="1" ht="21" customHeight="1" x14ac:dyDescent="0.2">
      <c r="A34" s="26" t="s">
        <v>81</v>
      </c>
      <c r="B34" s="28">
        <f t="shared" si="12"/>
        <v>211755</v>
      </c>
      <c r="C34" s="28">
        <f>+'MPI NBP 2-IIP NBP 2'!C34+F34+P34</f>
        <v>227074</v>
      </c>
      <c r="D34" s="28">
        <f t="shared" si="3"/>
        <v>15319</v>
      </c>
      <c r="E34" s="28">
        <f t="shared" si="13"/>
        <v>0</v>
      </c>
      <c r="F34" s="28">
        <f t="shared" si="14"/>
        <v>0</v>
      </c>
      <c r="G34" s="28">
        <v>0</v>
      </c>
      <c r="H34" s="28">
        <f t="shared" si="15"/>
        <v>0</v>
      </c>
      <c r="I34" s="28">
        <v>0</v>
      </c>
      <c r="J34" s="28">
        <v>0</v>
      </c>
      <c r="K34" s="28">
        <f t="shared" si="16"/>
        <v>0</v>
      </c>
      <c r="L34" s="28">
        <f t="shared" si="17"/>
        <v>0</v>
      </c>
      <c r="M34" s="28">
        <v>0</v>
      </c>
      <c r="N34" s="28">
        <v>0</v>
      </c>
      <c r="O34" s="28">
        <f t="shared" si="18"/>
        <v>-15104</v>
      </c>
      <c r="P34" s="28">
        <f t="shared" si="19"/>
        <v>215</v>
      </c>
      <c r="Q34" s="28">
        <v>0</v>
      </c>
      <c r="R34" s="28">
        <v>0</v>
      </c>
      <c r="S34" s="28">
        <v>215</v>
      </c>
      <c r="T34" s="28">
        <f t="shared" si="20"/>
        <v>15319</v>
      </c>
      <c r="U34" s="28">
        <v>0</v>
      </c>
      <c r="V34" s="28">
        <v>9390</v>
      </c>
      <c r="W34" s="28">
        <v>5929</v>
      </c>
      <c r="X34" s="30"/>
    </row>
    <row r="35" spans="1:24" s="31" customFormat="1" ht="21" customHeight="1" x14ac:dyDescent="0.2">
      <c r="A35" s="24" t="s">
        <v>82</v>
      </c>
      <c r="B35" s="25">
        <f t="shared" si="12"/>
        <v>226595</v>
      </c>
      <c r="C35" s="25">
        <f>+'MPI NBP 2-IIP NBP 2'!C35+F35+P35</f>
        <v>244904</v>
      </c>
      <c r="D35" s="25">
        <f t="shared" si="3"/>
        <v>18309</v>
      </c>
      <c r="E35" s="25">
        <f t="shared" si="13"/>
        <v>0</v>
      </c>
      <c r="F35" s="25">
        <f t="shared" si="14"/>
        <v>0</v>
      </c>
      <c r="G35" s="25">
        <v>0</v>
      </c>
      <c r="H35" s="25">
        <f t="shared" si="15"/>
        <v>0</v>
      </c>
      <c r="I35" s="25">
        <v>0</v>
      </c>
      <c r="J35" s="25">
        <v>0</v>
      </c>
      <c r="K35" s="25">
        <f t="shared" si="16"/>
        <v>0</v>
      </c>
      <c r="L35" s="25">
        <f t="shared" si="17"/>
        <v>0</v>
      </c>
      <c r="M35" s="25">
        <v>0</v>
      </c>
      <c r="N35" s="25">
        <v>0</v>
      </c>
      <c r="O35" s="25">
        <f t="shared" si="18"/>
        <v>-18192</v>
      </c>
      <c r="P35" s="25">
        <f t="shared" si="19"/>
        <v>117</v>
      </c>
      <c r="Q35" s="25">
        <v>0</v>
      </c>
      <c r="R35" s="25">
        <v>0</v>
      </c>
      <c r="S35" s="25">
        <v>117</v>
      </c>
      <c r="T35" s="25">
        <f t="shared" si="20"/>
        <v>18309</v>
      </c>
      <c r="U35" s="25">
        <v>0</v>
      </c>
      <c r="V35" s="25">
        <v>12500</v>
      </c>
      <c r="W35" s="25">
        <v>5809</v>
      </c>
      <c r="X35" s="30"/>
    </row>
    <row r="36" spans="1:24" s="31" customFormat="1" ht="21" customHeight="1" x14ac:dyDescent="0.2">
      <c r="A36" s="26" t="s">
        <v>83</v>
      </c>
      <c r="B36" s="27">
        <f t="shared" si="12"/>
        <v>269779</v>
      </c>
      <c r="C36" s="27">
        <f>+'MPI NBP 2-IIP NBP 2'!C36+F36+P36</f>
        <v>290183</v>
      </c>
      <c r="D36" s="27">
        <f t="shared" si="3"/>
        <v>20404</v>
      </c>
      <c r="E36" s="27">
        <f t="shared" si="13"/>
        <v>0</v>
      </c>
      <c r="F36" s="27">
        <f t="shared" si="14"/>
        <v>0</v>
      </c>
      <c r="G36" s="27">
        <v>0</v>
      </c>
      <c r="H36" s="27">
        <f t="shared" si="15"/>
        <v>0</v>
      </c>
      <c r="I36" s="27">
        <v>0</v>
      </c>
      <c r="J36" s="27">
        <v>0</v>
      </c>
      <c r="K36" s="27">
        <f t="shared" si="16"/>
        <v>0</v>
      </c>
      <c r="L36" s="27">
        <f t="shared" si="17"/>
        <v>0</v>
      </c>
      <c r="M36" s="27">
        <v>0</v>
      </c>
      <c r="N36" s="27">
        <v>0</v>
      </c>
      <c r="O36" s="27">
        <f t="shared" si="18"/>
        <v>-20322</v>
      </c>
      <c r="P36" s="27">
        <f t="shared" si="19"/>
        <v>82</v>
      </c>
      <c r="Q36" s="27">
        <v>0</v>
      </c>
      <c r="R36" s="27">
        <v>0</v>
      </c>
      <c r="S36" s="27">
        <v>82</v>
      </c>
      <c r="T36" s="27">
        <f t="shared" si="20"/>
        <v>20404</v>
      </c>
      <c r="U36" s="27">
        <v>0</v>
      </c>
      <c r="V36" s="27">
        <v>13728</v>
      </c>
      <c r="W36" s="27">
        <v>6676</v>
      </c>
      <c r="X36" s="30"/>
    </row>
    <row r="37" spans="1:24" s="31" customFormat="1" ht="21" customHeight="1" x14ac:dyDescent="0.2">
      <c r="A37" s="24" t="s">
        <v>84</v>
      </c>
      <c r="B37" s="25">
        <f t="shared" si="12"/>
        <v>263283</v>
      </c>
      <c r="C37" s="25">
        <f>+'MPI NBP 2-IIP NBP 2'!C37+F37+P37</f>
        <v>288602</v>
      </c>
      <c r="D37" s="25">
        <f t="shared" si="3"/>
        <v>25319</v>
      </c>
      <c r="E37" s="25">
        <f t="shared" si="13"/>
        <v>0</v>
      </c>
      <c r="F37" s="25">
        <f t="shared" si="14"/>
        <v>0</v>
      </c>
      <c r="G37" s="25">
        <v>0</v>
      </c>
      <c r="H37" s="25">
        <f t="shared" si="15"/>
        <v>0</v>
      </c>
      <c r="I37" s="25">
        <v>0</v>
      </c>
      <c r="J37" s="25">
        <v>0</v>
      </c>
      <c r="K37" s="25">
        <f t="shared" si="16"/>
        <v>0</v>
      </c>
      <c r="L37" s="25">
        <f t="shared" si="17"/>
        <v>0</v>
      </c>
      <c r="M37" s="25">
        <v>0</v>
      </c>
      <c r="N37" s="25">
        <v>0</v>
      </c>
      <c r="O37" s="25">
        <f t="shared" si="18"/>
        <v>-25240</v>
      </c>
      <c r="P37" s="25">
        <f t="shared" si="19"/>
        <v>79</v>
      </c>
      <c r="Q37" s="25">
        <v>0</v>
      </c>
      <c r="R37" s="25">
        <v>0</v>
      </c>
      <c r="S37" s="25">
        <v>79</v>
      </c>
      <c r="T37" s="25">
        <f t="shared" si="20"/>
        <v>25319</v>
      </c>
      <c r="U37" s="25">
        <v>0</v>
      </c>
      <c r="V37" s="25">
        <v>19241</v>
      </c>
      <c r="W37" s="25">
        <v>6078</v>
      </c>
      <c r="X37" s="30"/>
    </row>
    <row r="38" spans="1:24" s="31" customFormat="1" ht="21" customHeight="1" x14ac:dyDescent="0.2">
      <c r="A38" s="26" t="s">
        <v>85</v>
      </c>
      <c r="B38" s="28">
        <f t="shared" si="12"/>
        <v>256832</v>
      </c>
      <c r="C38" s="28">
        <f>+'MPI NBP 2-IIP NBP 2'!C38+F38+P38</f>
        <v>277267</v>
      </c>
      <c r="D38" s="28">
        <f t="shared" si="3"/>
        <v>20435</v>
      </c>
      <c r="E38" s="28">
        <f t="shared" si="13"/>
        <v>0</v>
      </c>
      <c r="F38" s="28">
        <f t="shared" si="14"/>
        <v>0</v>
      </c>
      <c r="G38" s="28">
        <v>0</v>
      </c>
      <c r="H38" s="28">
        <f t="shared" si="15"/>
        <v>0</v>
      </c>
      <c r="I38" s="28">
        <v>0</v>
      </c>
      <c r="J38" s="28">
        <v>0</v>
      </c>
      <c r="K38" s="28">
        <f t="shared" si="16"/>
        <v>0</v>
      </c>
      <c r="L38" s="28">
        <f t="shared" si="17"/>
        <v>0</v>
      </c>
      <c r="M38" s="28">
        <v>0</v>
      </c>
      <c r="N38" s="28">
        <v>0</v>
      </c>
      <c r="O38" s="28">
        <f t="shared" si="18"/>
        <v>-20354</v>
      </c>
      <c r="P38" s="28">
        <f t="shared" si="19"/>
        <v>81</v>
      </c>
      <c r="Q38" s="28">
        <v>0</v>
      </c>
      <c r="R38" s="28">
        <v>0</v>
      </c>
      <c r="S38" s="28">
        <v>81</v>
      </c>
      <c r="T38" s="28">
        <f t="shared" si="20"/>
        <v>20435</v>
      </c>
      <c r="U38" s="28">
        <v>0</v>
      </c>
      <c r="V38" s="28">
        <v>14308</v>
      </c>
      <c r="W38" s="28">
        <v>6127</v>
      </c>
      <c r="X38" s="30"/>
    </row>
    <row r="39" spans="1:24" s="31" customFormat="1" ht="21" customHeight="1" x14ac:dyDescent="0.2">
      <c r="A39" s="24" t="s">
        <v>86</v>
      </c>
      <c r="B39" s="25">
        <f t="shared" ref="B39:B46" si="21">+C39-D39</f>
        <v>270733</v>
      </c>
      <c r="C39" s="25">
        <f>+'MPI NBP 2-IIP NBP 2'!C39+F39+P39</f>
        <v>301089</v>
      </c>
      <c r="D39" s="25">
        <f t="shared" si="3"/>
        <v>30356</v>
      </c>
      <c r="E39" s="25">
        <f t="shared" ref="E39:E46" si="22">+F39-K39</f>
        <v>0</v>
      </c>
      <c r="F39" s="25">
        <f t="shared" ref="F39:F46" si="23">+G39+H39</f>
        <v>0</v>
      </c>
      <c r="G39" s="25">
        <v>0</v>
      </c>
      <c r="H39" s="25">
        <f t="shared" ref="H39:H46" si="24">+I39+J39</f>
        <v>0</v>
      </c>
      <c r="I39" s="25">
        <v>0</v>
      </c>
      <c r="J39" s="25">
        <v>0</v>
      </c>
      <c r="K39" s="25">
        <f t="shared" ref="K39:K46" si="25">+L39</f>
        <v>0</v>
      </c>
      <c r="L39" s="25">
        <f t="shared" ref="L39:L46" si="26">+M39+N39</f>
        <v>0</v>
      </c>
      <c r="M39" s="25">
        <v>0</v>
      </c>
      <c r="N39" s="25">
        <v>0</v>
      </c>
      <c r="O39" s="25">
        <f t="shared" ref="O39:O46" si="27">+P39-T39</f>
        <v>-30276</v>
      </c>
      <c r="P39" s="25">
        <f t="shared" ref="P39:P46" si="28">+Q39+R39+S39</f>
        <v>80</v>
      </c>
      <c r="Q39" s="25">
        <v>0</v>
      </c>
      <c r="R39" s="25">
        <v>0</v>
      </c>
      <c r="S39" s="25">
        <v>80</v>
      </c>
      <c r="T39" s="25">
        <f t="shared" ref="T39:T46" si="29">+U39+V39+W39</f>
        <v>30356</v>
      </c>
      <c r="U39" s="25">
        <v>0</v>
      </c>
      <c r="V39" s="25">
        <v>24360</v>
      </c>
      <c r="W39" s="25">
        <v>5996</v>
      </c>
      <c r="X39" s="30"/>
    </row>
    <row r="40" spans="1:24" s="31" customFormat="1" ht="21" customHeight="1" x14ac:dyDescent="0.2">
      <c r="A40" s="26" t="s">
        <v>87</v>
      </c>
      <c r="B40" s="27">
        <f t="shared" si="21"/>
        <v>277666</v>
      </c>
      <c r="C40" s="27">
        <f>+'MPI NBP 2-IIP NBP 2'!C40+F40+P40</f>
        <v>300416</v>
      </c>
      <c r="D40" s="27">
        <f t="shared" si="3"/>
        <v>22750</v>
      </c>
      <c r="E40" s="27">
        <f t="shared" si="22"/>
        <v>0</v>
      </c>
      <c r="F40" s="27">
        <f t="shared" si="23"/>
        <v>0</v>
      </c>
      <c r="G40" s="27">
        <v>0</v>
      </c>
      <c r="H40" s="27">
        <f t="shared" si="24"/>
        <v>0</v>
      </c>
      <c r="I40" s="27">
        <v>0</v>
      </c>
      <c r="J40" s="27">
        <v>0</v>
      </c>
      <c r="K40" s="27">
        <f t="shared" si="25"/>
        <v>0</v>
      </c>
      <c r="L40" s="27">
        <f t="shared" si="26"/>
        <v>0</v>
      </c>
      <c r="M40" s="27">
        <v>0</v>
      </c>
      <c r="N40" s="27">
        <v>0</v>
      </c>
      <c r="O40" s="27">
        <f t="shared" si="27"/>
        <v>-22671</v>
      </c>
      <c r="P40" s="27">
        <f t="shared" si="28"/>
        <v>79</v>
      </c>
      <c r="Q40" s="27">
        <v>0</v>
      </c>
      <c r="R40" s="27">
        <v>0</v>
      </c>
      <c r="S40" s="27">
        <v>79</v>
      </c>
      <c r="T40" s="27">
        <f t="shared" si="29"/>
        <v>22750</v>
      </c>
      <c r="U40" s="27">
        <v>0</v>
      </c>
      <c r="V40" s="27">
        <v>16875</v>
      </c>
      <c r="W40" s="27">
        <v>5875</v>
      </c>
      <c r="X40" s="30"/>
    </row>
    <row r="41" spans="1:24" s="31" customFormat="1" ht="21" customHeight="1" x14ac:dyDescent="0.2">
      <c r="A41" s="24" t="s">
        <v>88</v>
      </c>
      <c r="B41" s="25">
        <f t="shared" si="21"/>
        <v>305620</v>
      </c>
      <c r="C41" s="25">
        <f>+'MPI NBP 2-IIP NBP 2'!C41+F41+P41</f>
        <v>326934</v>
      </c>
      <c r="D41" s="25">
        <f t="shared" si="3"/>
        <v>21314</v>
      </c>
      <c r="E41" s="25">
        <f t="shared" si="22"/>
        <v>0</v>
      </c>
      <c r="F41" s="25">
        <f t="shared" si="23"/>
        <v>0</v>
      </c>
      <c r="G41" s="25">
        <v>0</v>
      </c>
      <c r="H41" s="25">
        <f t="shared" si="24"/>
        <v>0</v>
      </c>
      <c r="I41" s="25">
        <v>0</v>
      </c>
      <c r="J41" s="25">
        <v>0</v>
      </c>
      <c r="K41" s="25">
        <f t="shared" si="25"/>
        <v>0</v>
      </c>
      <c r="L41" s="25">
        <f t="shared" si="26"/>
        <v>0</v>
      </c>
      <c r="M41" s="25">
        <v>0</v>
      </c>
      <c r="N41" s="25">
        <v>0</v>
      </c>
      <c r="O41" s="25">
        <f t="shared" si="27"/>
        <v>-21227</v>
      </c>
      <c r="P41" s="25">
        <f t="shared" si="28"/>
        <v>87</v>
      </c>
      <c r="Q41" s="25">
        <v>0</v>
      </c>
      <c r="R41" s="25">
        <v>0</v>
      </c>
      <c r="S41" s="25">
        <v>87</v>
      </c>
      <c r="T41" s="25">
        <f t="shared" si="29"/>
        <v>21314</v>
      </c>
      <c r="U41" s="25">
        <v>0</v>
      </c>
      <c r="V41" s="25">
        <v>14579</v>
      </c>
      <c r="W41" s="25">
        <v>6735</v>
      </c>
      <c r="X41" s="30"/>
    </row>
    <row r="42" spans="1:24" s="31" customFormat="1" ht="21" customHeight="1" x14ac:dyDescent="0.2">
      <c r="A42" s="26" t="s">
        <v>89</v>
      </c>
      <c r="B42" s="28">
        <f t="shared" si="21"/>
        <v>317315</v>
      </c>
      <c r="C42" s="28">
        <f>+'MPI NBP 2-IIP NBP 2'!C42+F42+P42</f>
        <v>334536</v>
      </c>
      <c r="D42" s="28">
        <f t="shared" si="3"/>
        <v>17221</v>
      </c>
      <c r="E42" s="28">
        <f t="shared" si="22"/>
        <v>0</v>
      </c>
      <c r="F42" s="28">
        <f t="shared" si="23"/>
        <v>0</v>
      </c>
      <c r="G42" s="28">
        <v>0</v>
      </c>
      <c r="H42" s="28">
        <f t="shared" si="24"/>
        <v>0</v>
      </c>
      <c r="I42" s="28">
        <v>0</v>
      </c>
      <c r="J42" s="28">
        <v>0</v>
      </c>
      <c r="K42" s="28">
        <f t="shared" si="25"/>
        <v>0</v>
      </c>
      <c r="L42" s="28">
        <f t="shared" si="26"/>
        <v>0</v>
      </c>
      <c r="M42" s="28">
        <v>0</v>
      </c>
      <c r="N42" s="28">
        <v>0</v>
      </c>
      <c r="O42" s="28">
        <f t="shared" si="27"/>
        <v>-17131</v>
      </c>
      <c r="P42" s="28">
        <f t="shared" si="28"/>
        <v>90</v>
      </c>
      <c r="Q42" s="28">
        <v>0</v>
      </c>
      <c r="R42" s="28">
        <v>0</v>
      </c>
      <c r="S42" s="28">
        <v>90</v>
      </c>
      <c r="T42" s="28">
        <f t="shared" si="29"/>
        <v>17221</v>
      </c>
      <c r="U42" s="28">
        <v>0</v>
      </c>
      <c r="V42" s="28">
        <v>10295</v>
      </c>
      <c r="W42" s="28">
        <v>6926</v>
      </c>
      <c r="X42" s="30"/>
    </row>
    <row r="43" spans="1:24" s="31" customFormat="1" ht="21" customHeight="1" x14ac:dyDescent="0.2">
      <c r="A43" s="24" t="s">
        <v>90</v>
      </c>
      <c r="B43" s="25">
        <f t="shared" si="21"/>
        <v>290151</v>
      </c>
      <c r="C43" s="25">
        <f>+'MPI NBP 2-IIP NBP 2'!C43+F43+P43+'MPI NBP 2-IIP NBP 2'!J43</f>
        <v>311139</v>
      </c>
      <c r="D43" s="25">
        <f>+K43+T43+'MPI NBP 2-IIP NBP 2'!K43</f>
        <v>20988</v>
      </c>
      <c r="E43" s="25">
        <f t="shared" si="22"/>
        <v>0</v>
      </c>
      <c r="F43" s="25">
        <f t="shared" si="23"/>
        <v>0</v>
      </c>
      <c r="G43" s="25">
        <v>0</v>
      </c>
      <c r="H43" s="25">
        <f t="shared" si="24"/>
        <v>0</v>
      </c>
      <c r="I43" s="25">
        <v>0</v>
      </c>
      <c r="J43" s="25">
        <v>0</v>
      </c>
      <c r="K43" s="25">
        <f t="shared" si="25"/>
        <v>0</v>
      </c>
      <c r="L43" s="25">
        <f t="shared" si="26"/>
        <v>0</v>
      </c>
      <c r="M43" s="25">
        <v>0</v>
      </c>
      <c r="N43" s="25">
        <v>0</v>
      </c>
      <c r="O43" s="25">
        <f t="shared" si="27"/>
        <v>-20905</v>
      </c>
      <c r="P43" s="25">
        <f t="shared" si="28"/>
        <v>83</v>
      </c>
      <c r="Q43" s="25">
        <v>0</v>
      </c>
      <c r="R43" s="25">
        <v>0</v>
      </c>
      <c r="S43" s="25">
        <v>83</v>
      </c>
      <c r="T43" s="25">
        <f t="shared" si="29"/>
        <v>20988</v>
      </c>
      <c r="U43" s="25">
        <v>0</v>
      </c>
      <c r="V43" s="25">
        <v>14593</v>
      </c>
      <c r="W43" s="25">
        <v>6395</v>
      </c>
      <c r="X43" s="30"/>
    </row>
    <row r="44" spans="1:24" s="31" customFormat="1" ht="21" customHeight="1" x14ac:dyDescent="0.2">
      <c r="A44" s="26" t="s">
        <v>91</v>
      </c>
      <c r="B44" s="27">
        <f t="shared" si="21"/>
        <v>318060</v>
      </c>
      <c r="C44" s="27">
        <f>+'MPI NBP 2-IIP NBP 2'!C44+F44+P44+'MPI NBP 2-IIP NBP 2'!J44</f>
        <v>343639</v>
      </c>
      <c r="D44" s="27">
        <f>+K44+T44+'MPI NBP 2-IIP NBP 2'!K44</f>
        <v>25579</v>
      </c>
      <c r="E44" s="27">
        <f t="shared" si="22"/>
        <v>0</v>
      </c>
      <c r="F44" s="27">
        <f t="shared" si="23"/>
        <v>0</v>
      </c>
      <c r="G44" s="27">
        <v>0</v>
      </c>
      <c r="H44" s="27">
        <f t="shared" si="24"/>
        <v>0</v>
      </c>
      <c r="I44" s="27">
        <v>0</v>
      </c>
      <c r="J44" s="27">
        <v>0</v>
      </c>
      <c r="K44" s="27">
        <f t="shared" si="25"/>
        <v>0</v>
      </c>
      <c r="L44" s="27">
        <f t="shared" si="26"/>
        <v>0</v>
      </c>
      <c r="M44" s="27">
        <v>0</v>
      </c>
      <c r="N44" s="27">
        <v>0</v>
      </c>
      <c r="O44" s="27">
        <f t="shared" si="27"/>
        <v>-25492</v>
      </c>
      <c r="P44" s="27">
        <f t="shared" si="28"/>
        <v>84</v>
      </c>
      <c r="Q44" s="27">
        <v>0</v>
      </c>
      <c r="R44" s="27">
        <v>0</v>
      </c>
      <c r="S44" s="27">
        <v>84</v>
      </c>
      <c r="T44" s="27">
        <f t="shared" si="29"/>
        <v>25576</v>
      </c>
      <c r="U44" s="27">
        <v>0</v>
      </c>
      <c r="V44" s="27">
        <v>18750</v>
      </c>
      <c r="W44" s="27">
        <v>6826</v>
      </c>
      <c r="X44" s="30"/>
    </row>
    <row r="45" spans="1:24" s="31" customFormat="1" ht="21" customHeight="1" x14ac:dyDescent="0.2">
      <c r="A45" s="24" t="s">
        <v>92</v>
      </c>
      <c r="B45" s="25">
        <f t="shared" si="21"/>
        <v>312834</v>
      </c>
      <c r="C45" s="25">
        <f>+'MPI NBP 2-IIP NBP 2'!C45+F45+P45+'MPI NBP 2-IIP NBP 2'!J45</f>
        <v>336253</v>
      </c>
      <c r="D45" s="25">
        <f>+K45+T45+'MPI NBP 2-IIP NBP 2'!K45</f>
        <v>23419</v>
      </c>
      <c r="E45" s="25">
        <f t="shared" si="22"/>
        <v>0</v>
      </c>
      <c r="F45" s="25">
        <f t="shared" si="23"/>
        <v>0</v>
      </c>
      <c r="G45" s="25">
        <v>0</v>
      </c>
      <c r="H45" s="25">
        <f t="shared" si="24"/>
        <v>0</v>
      </c>
      <c r="I45" s="25">
        <v>0</v>
      </c>
      <c r="J45" s="25">
        <v>0</v>
      </c>
      <c r="K45" s="25">
        <f t="shared" si="25"/>
        <v>0</v>
      </c>
      <c r="L45" s="25">
        <f t="shared" si="26"/>
        <v>0</v>
      </c>
      <c r="M45" s="25">
        <v>0</v>
      </c>
      <c r="N45" s="25">
        <v>0</v>
      </c>
      <c r="O45" s="25">
        <f t="shared" si="27"/>
        <v>-23297</v>
      </c>
      <c r="P45" s="25">
        <f t="shared" si="28"/>
        <v>121</v>
      </c>
      <c r="Q45" s="25">
        <v>0</v>
      </c>
      <c r="R45" s="25">
        <v>0</v>
      </c>
      <c r="S45" s="25">
        <v>121</v>
      </c>
      <c r="T45" s="25">
        <f t="shared" si="29"/>
        <v>23418</v>
      </c>
      <c r="U45" s="25">
        <v>0</v>
      </c>
      <c r="V45" s="25">
        <v>16941</v>
      </c>
      <c r="W45" s="25">
        <v>6477</v>
      </c>
      <c r="X45" s="30"/>
    </row>
    <row r="46" spans="1:24" s="31" customFormat="1" ht="21" customHeight="1" x14ac:dyDescent="0.2">
      <c r="A46" s="26" t="s">
        <v>93</v>
      </c>
      <c r="B46" s="28">
        <f t="shared" si="21"/>
        <v>320451</v>
      </c>
      <c r="C46" s="28">
        <f>+'MPI NBP 2-IIP NBP 2'!C46+F46+P46+'MPI NBP 2-IIP NBP 2'!J46</f>
        <v>337674</v>
      </c>
      <c r="D46" s="28">
        <f>+K46+T46+'MPI NBP 2-IIP NBP 2'!K46</f>
        <v>17223</v>
      </c>
      <c r="E46" s="28">
        <f t="shared" si="22"/>
        <v>0</v>
      </c>
      <c r="F46" s="28">
        <f t="shared" si="23"/>
        <v>0</v>
      </c>
      <c r="G46" s="28">
        <v>0</v>
      </c>
      <c r="H46" s="28">
        <f t="shared" si="24"/>
        <v>0</v>
      </c>
      <c r="I46" s="28">
        <v>0</v>
      </c>
      <c r="J46" s="28">
        <v>0</v>
      </c>
      <c r="K46" s="28">
        <f t="shared" si="25"/>
        <v>0</v>
      </c>
      <c r="L46" s="28">
        <f t="shared" si="26"/>
        <v>0</v>
      </c>
      <c r="M46" s="28">
        <v>0</v>
      </c>
      <c r="N46" s="28">
        <v>0</v>
      </c>
      <c r="O46" s="28">
        <f t="shared" si="27"/>
        <v>-17140</v>
      </c>
      <c r="P46" s="28">
        <f t="shared" si="28"/>
        <v>83</v>
      </c>
      <c r="Q46" s="28">
        <v>0</v>
      </c>
      <c r="R46" s="28">
        <v>0</v>
      </c>
      <c r="S46" s="28">
        <v>83</v>
      </c>
      <c r="T46" s="28">
        <f t="shared" si="29"/>
        <v>17223</v>
      </c>
      <c r="U46" s="28">
        <v>0</v>
      </c>
      <c r="V46" s="28">
        <v>10933</v>
      </c>
      <c r="W46" s="28">
        <v>6290</v>
      </c>
      <c r="X46" s="30"/>
    </row>
    <row r="47" spans="1:24" s="31" customFormat="1" ht="21" customHeight="1" x14ac:dyDescent="0.2">
      <c r="A47" s="24" t="s">
        <v>94</v>
      </c>
      <c r="B47" s="25">
        <f t="shared" ref="B47:B54" si="30">+C47-D47</f>
        <v>331248</v>
      </c>
      <c r="C47" s="25">
        <f>+'MPI NBP 2-IIP NBP 2'!C47+F47+P47+'MPI NBP 2-IIP NBP 2'!J47</f>
        <v>354889</v>
      </c>
      <c r="D47" s="25">
        <f>+K47+T47+'MPI NBP 2-IIP NBP 2'!K47</f>
        <v>23641</v>
      </c>
      <c r="E47" s="25">
        <f t="shared" ref="E47:E54" si="31">+F47-K47</f>
        <v>0</v>
      </c>
      <c r="F47" s="25">
        <f t="shared" ref="F47:F54" si="32">+G47+H47</f>
        <v>0</v>
      </c>
      <c r="G47" s="25">
        <v>0</v>
      </c>
      <c r="H47" s="25">
        <f t="shared" ref="H47:H54" si="33">+I47+J47</f>
        <v>0</v>
      </c>
      <c r="I47" s="25">
        <v>0</v>
      </c>
      <c r="J47" s="25">
        <v>0</v>
      </c>
      <c r="K47" s="25">
        <f t="shared" ref="K47:K54" si="34">+L47</f>
        <v>0</v>
      </c>
      <c r="L47" s="25">
        <f t="shared" ref="L47:L54" si="35">+M47+N47</f>
        <v>0</v>
      </c>
      <c r="M47" s="25">
        <v>0</v>
      </c>
      <c r="N47" s="25">
        <v>0</v>
      </c>
      <c r="O47" s="25">
        <f t="shared" ref="O47:O54" si="36">+P47-T47</f>
        <v>-23556</v>
      </c>
      <c r="P47" s="25">
        <f t="shared" ref="P47:P54" si="37">+Q47+R47+S47</f>
        <v>83</v>
      </c>
      <c r="Q47" s="25">
        <v>0</v>
      </c>
      <c r="R47" s="25">
        <v>0</v>
      </c>
      <c r="S47" s="25">
        <v>83</v>
      </c>
      <c r="T47" s="25">
        <f t="shared" ref="T47:T54" si="38">+U47+V47+W47</f>
        <v>23639</v>
      </c>
      <c r="U47" s="25">
        <v>0</v>
      </c>
      <c r="V47" s="25">
        <v>17148</v>
      </c>
      <c r="W47" s="25">
        <v>6491</v>
      </c>
      <c r="X47" s="30"/>
    </row>
    <row r="48" spans="1:24" s="31" customFormat="1" ht="21" customHeight="1" x14ac:dyDescent="0.2">
      <c r="A48" s="26" t="s">
        <v>95</v>
      </c>
      <c r="B48" s="27">
        <f t="shared" si="30"/>
        <v>333245</v>
      </c>
      <c r="C48" s="27">
        <f>+'MPI NBP 2-IIP NBP 2'!C48+F48+P48+'MPI NBP 2-IIP NBP 2'!J48</f>
        <v>354826</v>
      </c>
      <c r="D48" s="27">
        <f>+K48+T48+'MPI NBP 2-IIP NBP 2'!K48</f>
        <v>21581</v>
      </c>
      <c r="E48" s="27">
        <f t="shared" si="31"/>
        <v>0</v>
      </c>
      <c r="F48" s="27">
        <f t="shared" si="32"/>
        <v>0</v>
      </c>
      <c r="G48" s="27">
        <v>0</v>
      </c>
      <c r="H48" s="27">
        <f t="shared" si="33"/>
        <v>0</v>
      </c>
      <c r="I48" s="27">
        <v>0</v>
      </c>
      <c r="J48" s="27">
        <v>0</v>
      </c>
      <c r="K48" s="27">
        <f t="shared" si="34"/>
        <v>0</v>
      </c>
      <c r="L48" s="27">
        <f t="shared" si="35"/>
        <v>0</v>
      </c>
      <c r="M48" s="27">
        <v>0</v>
      </c>
      <c r="N48" s="27">
        <v>0</v>
      </c>
      <c r="O48" s="27">
        <f t="shared" si="36"/>
        <v>-21445</v>
      </c>
      <c r="P48" s="27">
        <f t="shared" si="37"/>
        <v>136</v>
      </c>
      <c r="Q48" s="27">
        <v>0</v>
      </c>
      <c r="R48" s="27">
        <v>0</v>
      </c>
      <c r="S48" s="27">
        <v>136</v>
      </c>
      <c r="T48" s="27">
        <f t="shared" si="38"/>
        <v>21581</v>
      </c>
      <c r="U48" s="27">
        <v>0</v>
      </c>
      <c r="V48" s="27">
        <v>14978</v>
      </c>
      <c r="W48" s="27">
        <v>6603</v>
      </c>
      <c r="X48" s="30"/>
    </row>
    <row r="49" spans="1:24" s="31" customFormat="1" ht="21" customHeight="1" x14ac:dyDescent="0.2">
      <c r="A49" s="24" t="s">
        <v>96</v>
      </c>
      <c r="B49" s="25">
        <f t="shared" si="30"/>
        <v>311642</v>
      </c>
      <c r="C49" s="25">
        <f>+'MPI NBP 2-IIP NBP 2'!C49+F49+P49+'MPI NBP 2-IIP NBP 2'!J49</f>
        <v>333832</v>
      </c>
      <c r="D49" s="25">
        <f>+K49+T49+'MPI NBP 2-IIP NBP 2'!K49</f>
        <v>22190</v>
      </c>
      <c r="E49" s="25">
        <f t="shared" si="31"/>
        <v>0</v>
      </c>
      <c r="F49" s="25">
        <f t="shared" si="32"/>
        <v>0</v>
      </c>
      <c r="G49" s="25">
        <v>0</v>
      </c>
      <c r="H49" s="25">
        <f t="shared" si="33"/>
        <v>0</v>
      </c>
      <c r="I49" s="25">
        <v>0</v>
      </c>
      <c r="J49" s="25">
        <v>0</v>
      </c>
      <c r="K49" s="25">
        <f t="shared" si="34"/>
        <v>0</v>
      </c>
      <c r="L49" s="25">
        <f t="shared" si="35"/>
        <v>0</v>
      </c>
      <c r="M49" s="25">
        <v>0</v>
      </c>
      <c r="N49" s="25">
        <v>0</v>
      </c>
      <c r="O49" s="25">
        <f t="shared" si="36"/>
        <v>-22059</v>
      </c>
      <c r="P49" s="25">
        <f t="shared" si="37"/>
        <v>131</v>
      </c>
      <c r="Q49" s="25">
        <v>0</v>
      </c>
      <c r="R49" s="25">
        <v>0</v>
      </c>
      <c r="S49" s="25">
        <v>131</v>
      </c>
      <c r="T49" s="25">
        <f t="shared" si="38"/>
        <v>22190</v>
      </c>
      <c r="U49" s="25">
        <v>0</v>
      </c>
      <c r="V49" s="25">
        <v>15861</v>
      </c>
      <c r="W49" s="25">
        <v>6329</v>
      </c>
      <c r="X49" s="30"/>
    </row>
    <row r="50" spans="1:24" s="31" customFormat="1" ht="21" customHeight="1" x14ac:dyDescent="0.2">
      <c r="A50" s="26" t="s">
        <v>97</v>
      </c>
      <c r="B50" s="28">
        <f t="shared" si="30"/>
        <v>297166</v>
      </c>
      <c r="C50" s="28">
        <f>+'MPI NBP 2-IIP NBP 2'!C50+F50+P50+'MPI NBP 2-IIP NBP 2'!J50</f>
        <v>320062</v>
      </c>
      <c r="D50" s="28">
        <f>+K50+T50+'MPI NBP 2-IIP NBP 2'!K50</f>
        <v>22896</v>
      </c>
      <c r="E50" s="28">
        <f t="shared" si="31"/>
        <v>0</v>
      </c>
      <c r="F50" s="28">
        <f t="shared" si="32"/>
        <v>0</v>
      </c>
      <c r="G50" s="28">
        <v>0</v>
      </c>
      <c r="H50" s="28">
        <f t="shared" si="33"/>
        <v>0</v>
      </c>
      <c r="I50" s="28">
        <v>0</v>
      </c>
      <c r="J50" s="28">
        <v>0</v>
      </c>
      <c r="K50" s="28">
        <f t="shared" si="34"/>
        <v>0</v>
      </c>
      <c r="L50" s="28">
        <f t="shared" si="35"/>
        <v>0</v>
      </c>
      <c r="M50" s="28">
        <v>0</v>
      </c>
      <c r="N50" s="28">
        <v>0</v>
      </c>
      <c r="O50" s="28">
        <f t="shared" si="36"/>
        <v>-22766</v>
      </c>
      <c r="P50" s="28">
        <f t="shared" si="37"/>
        <v>130</v>
      </c>
      <c r="Q50" s="28">
        <v>0</v>
      </c>
      <c r="R50" s="28">
        <v>0</v>
      </c>
      <c r="S50" s="28">
        <v>130</v>
      </c>
      <c r="T50" s="28">
        <f t="shared" si="38"/>
        <v>22896</v>
      </c>
      <c r="U50" s="28">
        <v>0</v>
      </c>
      <c r="V50" s="28">
        <v>16765</v>
      </c>
      <c r="W50" s="28">
        <v>6131</v>
      </c>
      <c r="X50" s="30"/>
    </row>
    <row r="51" spans="1:24" s="31" customFormat="1" ht="21" customHeight="1" x14ac:dyDescent="0.2">
      <c r="A51" s="24" t="s">
        <v>105</v>
      </c>
      <c r="B51" s="25">
        <f t="shared" si="30"/>
        <v>292850</v>
      </c>
      <c r="C51" s="25">
        <f>+'MPI NBP 2-IIP NBP 2'!C51+F51+P51+'MPI NBP 2-IIP NBP 2'!J51</f>
        <v>312212</v>
      </c>
      <c r="D51" s="25">
        <f>+K51+T51+'MPI NBP 2-IIP NBP 2'!K51</f>
        <v>19362</v>
      </c>
      <c r="E51" s="25">
        <f t="shared" si="31"/>
        <v>0</v>
      </c>
      <c r="F51" s="25">
        <f t="shared" si="32"/>
        <v>0</v>
      </c>
      <c r="G51" s="25">
        <v>0</v>
      </c>
      <c r="H51" s="25">
        <f t="shared" si="33"/>
        <v>0</v>
      </c>
      <c r="I51" s="25">
        <v>0</v>
      </c>
      <c r="J51" s="25">
        <v>0</v>
      </c>
      <c r="K51" s="25">
        <f t="shared" si="34"/>
        <v>0</v>
      </c>
      <c r="L51" s="25">
        <f t="shared" si="35"/>
        <v>0</v>
      </c>
      <c r="M51" s="25">
        <v>0</v>
      </c>
      <c r="N51" s="25">
        <v>0</v>
      </c>
      <c r="O51" s="25">
        <f t="shared" si="36"/>
        <v>-19228</v>
      </c>
      <c r="P51" s="25">
        <f t="shared" si="37"/>
        <v>134</v>
      </c>
      <c r="Q51" s="25">
        <v>0</v>
      </c>
      <c r="R51" s="25">
        <v>0</v>
      </c>
      <c r="S51" s="25">
        <v>134</v>
      </c>
      <c r="T51" s="25">
        <f t="shared" si="38"/>
        <v>19362</v>
      </c>
      <c r="U51" s="25">
        <v>0</v>
      </c>
      <c r="V51" s="25">
        <v>13159</v>
      </c>
      <c r="W51" s="25">
        <v>6203</v>
      </c>
      <c r="X51" s="30"/>
    </row>
    <row r="52" spans="1:24" s="31" customFormat="1" ht="21" customHeight="1" x14ac:dyDescent="0.2">
      <c r="A52" s="26" t="s">
        <v>106</v>
      </c>
      <c r="B52" s="27">
        <f t="shared" si="30"/>
        <v>0</v>
      </c>
      <c r="C52" s="27">
        <f>+'MPI NBP 2-IIP NBP 2'!C52+F52+P52+'MPI NBP 2-IIP NBP 2'!J52</f>
        <v>0</v>
      </c>
      <c r="D52" s="27">
        <f>+K52+T52+'MPI NBP 2-IIP NBP 2'!K52</f>
        <v>0</v>
      </c>
      <c r="E52" s="27">
        <f t="shared" si="31"/>
        <v>0</v>
      </c>
      <c r="F52" s="27">
        <f t="shared" si="32"/>
        <v>0</v>
      </c>
      <c r="G52" s="27">
        <v>0</v>
      </c>
      <c r="H52" s="27">
        <f t="shared" si="33"/>
        <v>0</v>
      </c>
      <c r="I52" s="27">
        <v>0</v>
      </c>
      <c r="J52" s="27">
        <v>0</v>
      </c>
      <c r="K52" s="27">
        <f t="shared" si="34"/>
        <v>0</v>
      </c>
      <c r="L52" s="27">
        <f t="shared" si="35"/>
        <v>0</v>
      </c>
      <c r="M52" s="27">
        <v>0</v>
      </c>
      <c r="N52" s="27">
        <v>0</v>
      </c>
      <c r="O52" s="27">
        <f t="shared" si="36"/>
        <v>0</v>
      </c>
      <c r="P52" s="27">
        <f t="shared" si="37"/>
        <v>0</v>
      </c>
      <c r="Q52" s="27">
        <v>0</v>
      </c>
      <c r="R52" s="27">
        <v>0</v>
      </c>
      <c r="S52" s="27">
        <v>0</v>
      </c>
      <c r="T52" s="27">
        <f t="shared" si="38"/>
        <v>0</v>
      </c>
      <c r="U52" s="27">
        <v>0</v>
      </c>
      <c r="V52" s="27">
        <v>0</v>
      </c>
      <c r="W52" s="27">
        <v>0</v>
      </c>
      <c r="X52" s="30"/>
    </row>
    <row r="53" spans="1:24" s="31" customFormat="1" ht="21" customHeight="1" x14ac:dyDescent="0.2">
      <c r="A53" s="24" t="s">
        <v>107</v>
      </c>
      <c r="B53" s="25">
        <f t="shared" si="30"/>
        <v>0</v>
      </c>
      <c r="C53" s="25">
        <f>+'MPI NBP 2-IIP NBP 2'!C53+F53+P53+'MPI NBP 2-IIP NBP 2'!J53</f>
        <v>0</v>
      </c>
      <c r="D53" s="25">
        <f>+K53+T53+'MPI NBP 2-IIP NBP 2'!K53</f>
        <v>0</v>
      </c>
      <c r="E53" s="25">
        <f t="shared" si="31"/>
        <v>0</v>
      </c>
      <c r="F53" s="25">
        <f t="shared" si="32"/>
        <v>0</v>
      </c>
      <c r="G53" s="25">
        <v>0</v>
      </c>
      <c r="H53" s="25">
        <f t="shared" si="33"/>
        <v>0</v>
      </c>
      <c r="I53" s="25">
        <v>0</v>
      </c>
      <c r="J53" s="25">
        <v>0</v>
      </c>
      <c r="K53" s="25">
        <f t="shared" si="34"/>
        <v>0</v>
      </c>
      <c r="L53" s="25">
        <f t="shared" si="35"/>
        <v>0</v>
      </c>
      <c r="M53" s="25">
        <v>0</v>
      </c>
      <c r="N53" s="25">
        <v>0</v>
      </c>
      <c r="O53" s="25">
        <f t="shared" si="36"/>
        <v>0</v>
      </c>
      <c r="P53" s="25">
        <f t="shared" si="37"/>
        <v>0</v>
      </c>
      <c r="Q53" s="25">
        <v>0</v>
      </c>
      <c r="R53" s="25">
        <v>0</v>
      </c>
      <c r="S53" s="25">
        <v>0</v>
      </c>
      <c r="T53" s="25">
        <f t="shared" si="38"/>
        <v>0</v>
      </c>
      <c r="U53" s="25">
        <v>0</v>
      </c>
      <c r="V53" s="25">
        <v>0</v>
      </c>
      <c r="W53" s="25">
        <v>0</v>
      </c>
      <c r="X53" s="30"/>
    </row>
    <row r="54" spans="1:24" s="31" customFormat="1" ht="21" customHeight="1" x14ac:dyDescent="0.2">
      <c r="A54" s="26" t="s">
        <v>108</v>
      </c>
      <c r="B54" s="28">
        <f t="shared" si="30"/>
        <v>0</v>
      </c>
      <c r="C54" s="28">
        <f>+'MPI NBP 2-IIP NBP 2'!C54+F54+P54+'MPI NBP 2-IIP NBP 2'!J54</f>
        <v>0</v>
      </c>
      <c r="D54" s="28">
        <f>+K54+T54+'MPI NBP 2-IIP NBP 2'!K54</f>
        <v>0</v>
      </c>
      <c r="E54" s="28">
        <f t="shared" si="31"/>
        <v>0</v>
      </c>
      <c r="F54" s="28">
        <f t="shared" si="32"/>
        <v>0</v>
      </c>
      <c r="G54" s="28">
        <v>0</v>
      </c>
      <c r="H54" s="28">
        <f t="shared" si="33"/>
        <v>0</v>
      </c>
      <c r="I54" s="28">
        <v>0</v>
      </c>
      <c r="J54" s="28">
        <v>0</v>
      </c>
      <c r="K54" s="28">
        <f t="shared" si="34"/>
        <v>0</v>
      </c>
      <c r="L54" s="28">
        <f t="shared" si="35"/>
        <v>0</v>
      </c>
      <c r="M54" s="28">
        <v>0</v>
      </c>
      <c r="N54" s="28">
        <v>0</v>
      </c>
      <c r="O54" s="28">
        <f t="shared" si="36"/>
        <v>0</v>
      </c>
      <c r="P54" s="28">
        <f t="shared" si="37"/>
        <v>0</v>
      </c>
      <c r="Q54" s="28">
        <v>0</v>
      </c>
      <c r="R54" s="28">
        <v>0</v>
      </c>
      <c r="S54" s="28">
        <v>0</v>
      </c>
      <c r="T54" s="28">
        <f t="shared" si="38"/>
        <v>0</v>
      </c>
      <c r="U54" s="28">
        <v>0</v>
      </c>
      <c r="V54" s="28">
        <v>0</v>
      </c>
      <c r="W54" s="28">
        <v>0</v>
      </c>
      <c r="X54" s="30"/>
    </row>
  </sheetData>
  <mergeCells count="22">
    <mergeCell ref="B5:W5"/>
    <mergeCell ref="R8:R9"/>
    <mergeCell ref="S8:S9"/>
    <mergeCell ref="E6:K6"/>
    <mergeCell ref="H8:J8"/>
    <mergeCell ref="B6:B9"/>
    <mergeCell ref="E7:E8"/>
    <mergeCell ref="G8:G9"/>
    <mergeCell ref="F7:J7"/>
    <mergeCell ref="Q8:Q9"/>
    <mergeCell ref="O7:O8"/>
    <mergeCell ref="P7:S7"/>
    <mergeCell ref="A6:A9"/>
    <mergeCell ref="O6:W6"/>
    <mergeCell ref="U8:U9"/>
    <mergeCell ref="V8:V9"/>
    <mergeCell ref="T7:W7"/>
    <mergeCell ref="K7:N7"/>
    <mergeCell ref="L8:N8"/>
    <mergeCell ref="C6:C9"/>
    <mergeCell ref="D6:D9"/>
    <mergeCell ref="W8:W9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66" fitToHeight="3" orientation="landscape" r:id="rId1"/>
  <headerFooter alignWithMargins="0"/>
  <rowBreaks count="1" manualBreakCount="1">
    <brk id="38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DH54"/>
  <sheetViews>
    <sheetView showGridLines="0" view="pageBreakPreview" zoomScale="75" zoomScaleNormal="100" zoomScaleSheetLayoutView="75" workbookViewId="0">
      <pane ySplit="10" topLeftCell="A31" activePane="bottomLeft" state="frozen"/>
      <selection pane="bottomLeft"/>
    </sheetView>
  </sheetViews>
  <sheetFormatPr defaultRowHeight="12.75" x14ac:dyDescent="0.2"/>
  <cols>
    <col min="1" max="1" width="15.85546875" customWidth="1"/>
    <col min="2" max="2" width="17.28515625" customWidth="1"/>
    <col min="3" max="3" width="16.28515625" customWidth="1"/>
    <col min="4" max="4" width="19.28515625" customWidth="1"/>
    <col min="5" max="5" width="18" customWidth="1"/>
    <col min="6" max="6" width="21.85546875" customWidth="1"/>
    <col min="7" max="7" width="22.28515625" customWidth="1"/>
    <col min="8" max="8" width="21.85546875" customWidth="1"/>
    <col min="9" max="10" width="14" customWidth="1"/>
    <col min="11" max="11" width="14.42578125" customWidth="1"/>
  </cols>
  <sheetData>
    <row r="1" spans="1:112" s="15" customFormat="1" ht="18" x14ac:dyDescent="0.2">
      <c r="A1" s="18" t="s">
        <v>98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3" spans="1:112" ht="15.75" x14ac:dyDescent="0.25">
      <c r="A3" s="7" t="s">
        <v>104</v>
      </c>
    </row>
    <row r="4" spans="1:112" x14ac:dyDescent="0.2">
      <c r="A4" s="16"/>
    </row>
    <row r="5" spans="1:112" ht="20.25" customHeight="1" x14ac:dyDescent="0.2">
      <c r="A5" s="83"/>
      <c r="B5" s="194" t="s">
        <v>102</v>
      </c>
      <c r="C5" s="195"/>
      <c r="D5" s="195"/>
      <c r="E5" s="195"/>
      <c r="F5" s="195"/>
      <c r="G5" s="195"/>
      <c r="H5" s="195"/>
      <c r="I5" s="195"/>
      <c r="J5" s="195"/>
      <c r="K5" s="196"/>
    </row>
    <row r="6" spans="1:112" ht="22.5" customHeight="1" x14ac:dyDescent="0.2">
      <c r="A6" s="63"/>
      <c r="B6" s="201" t="s">
        <v>62</v>
      </c>
      <c r="C6" s="202"/>
      <c r="D6" s="202"/>
      <c r="E6" s="202"/>
      <c r="F6" s="202"/>
      <c r="G6" s="202"/>
      <c r="H6" s="203"/>
      <c r="I6" s="197" t="s">
        <v>60</v>
      </c>
      <c r="J6" s="197"/>
      <c r="K6" s="198"/>
    </row>
    <row r="7" spans="1:112" s="2" customFormat="1" ht="25.5" customHeight="1" x14ac:dyDescent="0.25">
      <c r="A7" s="64"/>
      <c r="B7" s="209" t="s">
        <v>3</v>
      </c>
      <c r="C7" s="206" t="s">
        <v>50</v>
      </c>
      <c r="D7" s="207"/>
      <c r="E7" s="207"/>
      <c r="F7" s="207"/>
      <c r="G7" s="207"/>
      <c r="H7" s="208"/>
      <c r="I7" s="193" t="s">
        <v>3</v>
      </c>
      <c r="J7" s="199" t="s">
        <v>50</v>
      </c>
      <c r="K7" s="199" t="s">
        <v>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112" s="2" customFormat="1" ht="40.5" customHeight="1" x14ac:dyDescent="0.2">
      <c r="A8" s="45" t="s">
        <v>99</v>
      </c>
      <c r="B8" s="209"/>
      <c r="C8" s="88" t="s">
        <v>35</v>
      </c>
      <c r="D8" s="204" t="s">
        <v>63</v>
      </c>
      <c r="E8" s="204" t="s">
        <v>64</v>
      </c>
      <c r="F8" s="204" t="s">
        <v>65</v>
      </c>
      <c r="G8" s="204" t="s">
        <v>66</v>
      </c>
      <c r="H8" s="204" t="s">
        <v>67</v>
      </c>
      <c r="I8" s="193"/>
      <c r="J8" s="199"/>
      <c r="K8" s="19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112" s="2" customFormat="1" ht="26.25" customHeight="1" x14ac:dyDescent="0.25">
      <c r="A9" s="79"/>
      <c r="B9" s="89"/>
      <c r="C9" s="90"/>
      <c r="D9" s="205"/>
      <c r="E9" s="205"/>
      <c r="F9" s="205"/>
      <c r="G9" s="205"/>
      <c r="H9" s="205"/>
      <c r="I9" s="91"/>
      <c r="J9" s="200"/>
      <c r="K9" s="20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</row>
    <row r="10" spans="1:112" s="29" customFormat="1" ht="21" customHeight="1" x14ac:dyDescent="0.25">
      <c r="A10" s="23"/>
      <c r="B10" s="23">
        <v>14</v>
      </c>
      <c r="C10" s="23">
        <f t="shared" ref="C10:K10" si="0">B10+1</f>
        <v>15</v>
      </c>
      <c r="D10" s="23">
        <f t="shared" si="0"/>
        <v>16</v>
      </c>
      <c r="E10" s="23">
        <f t="shared" si="0"/>
        <v>17</v>
      </c>
      <c r="F10" s="23">
        <f t="shared" si="0"/>
        <v>18</v>
      </c>
      <c r="G10" s="23">
        <f t="shared" si="0"/>
        <v>19</v>
      </c>
      <c r="H10" s="23">
        <f t="shared" si="0"/>
        <v>20</v>
      </c>
      <c r="I10" s="23">
        <f t="shared" si="0"/>
        <v>21</v>
      </c>
      <c r="J10" s="23">
        <f t="shared" si="0"/>
        <v>22</v>
      </c>
      <c r="K10" s="23">
        <f t="shared" si="0"/>
        <v>23</v>
      </c>
    </row>
    <row r="11" spans="1:112" s="31" customFormat="1" ht="21" customHeight="1" x14ac:dyDescent="0.2">
      <c r="A11" s="24" t="s">
        <v>9</v>
      </c>
      <c r="B11" s="25">
        <f t="shared" ref="B11:B30" si="1">+C11</f>
        <v>142376</v>
      </c>
      <c r="C11" s="25">
        <f t="shared" ref="C11:C30" si="2">+D11+E11+F11+G11+H11</f>
        <v>142376</v>
      </c>
      <c r="D11" s="25">
        <v>5441</v>
      </c>
      <c r="E11" s="25">
        <v>223</v>
      </c>
      <c r="F11" s="25">
        <v>2980</v>
      </c>
      <c r="G11" s="25">
        <v>128138</v>
      </c>
      <c r="H11" s="25">
        <v>5594</v>
      </c>
      <c r="I11" s="25">
        <f>+J11-K11</f>
        <v>0</v>
      </c>
      <c r="J11" s="25">
        <v>0</v>
      </c>
      <c r="K11" s="25">
        <v>0</v>
      </c>
    </row>
    <row r="12" spans="1:112" s="31" customFormat="1" ht="21" customHeight="1" x14ac:dyDescent="0.2">
      <c r="A12" s="26" t="s">
        <v>10</v>
      </c>
      <c r="B12" s="27">
        <f t="shared" si="1"/>
        <v>136018</v>
      </c>
      <c r="C12" s="27">
        <f t="shared" si="2"/>
        <v>136018</v>
      </c>
      <c r="D12" s="27">
        <v>4880</v>
      </c>
      <c r="E12" s="27">
        <v>223</v>
      </c>
      <c r="F12" s="27">
        <v>2760</v>
      </c>
      <c r="G12" s="27">
        <v>123859</v>
      </c>
      <c r="H12" s="27">
        <v>4296</v>
      </c>
      <c r="I12" s="27">
        <f t="shared" ref="I12:I46" si="3">+J12-K12</f>
        <v>0</v>
      </c>
      <c r="J12" s="27">
        <v>0</v>
      </c>
      <c r="K12" s="27">
        <v>0</v>
      </c>
    </row>
    <row r="13" spans="1:112" s="31" customFormat="1" ht="21" customHeight="1" x14ac:dyDescent="0.2">
      <c r="A13" s="24" t="s">
        <v>11</v>
      </c>
      <c r="B13" s="25">
        <f t="shared" si="1"/>
        <v>130354</v>
      </c>
      <c r="C13" s="25">
        <f t="shared" si="2"/>
        <v>130354</v>
      </c>
      <c r="D13" s="25">
        <v>4852</v>
      </c>
      <c r="E13" s="25">
        <v>224</v>
      </c>
      <c r="F13" s="25">
        <v>2614</v>
      </c>
      <c r="G13" s="25">
        <v>114752</v>
      </c>
      <c r="H13" s="25">
        <v>7912</v>
      </c>
      <c r="I13" s="25">
        <f t="shared" si="3"/>
        <v>0</v>
      </c>
      <c r="J13" s="25">
        <v>0</v>
      </c>
      <c r="K13" s="25">
        <v>0</v>
      </c>
    </row>
    <row r="14" spans="1:112" s="31" customFormat="1" ht="21" customHeight="1" x14ac:dyDescent="0.2">
      <c r="A14" s="26" t="s">
        <v>12</v>
      </c>
      <c r="B14" s="28">
        <f t="shared" si="1"/>
        <v>109996</v>
      </c>
      <c r="C14" s="28">
        <f t="shared" si="2"/>
        <v>109996</v>
      </c>
      <c r="D14" s="28">
        <v>4332</v>
      </c>
      <c r="E14" s="28">
        <v>210</v>
      </c>
      <c r="F14" s="28">
        <v>2095</v>
      </c>
      <c r="G14" s="28">
        <v>103285</v>
      </c>
      <c r="H14" s="28">
        <v>74</v>
      </c>
      <c r="I14" s="28">
        <f t="shared" si="3"/>
        <v>0</v>
      </c>
      <c r="J14" s="28">
        <v>0</v>
      </c>
      <c r="K14" s="28">
        <v>0</v>
      </c>
    </row>
    <row r="15" spans="1:112" s="31" customFormat="1" ht="21" customHeight="1" x14ac:dyDescent="0.2">
      <c r="A15" s="24" t="s">
        <v>13</v>
      </c>
      <c r="B15" s="25">
        <f t="shared" si="1"/>
        <v>120464</v>
      </c>
      <c r="C15" s="25">
        <f t="shared" si="2"/>
        <v>120464</v>
      </c>
      <c r="D15" s="25">
        <v>4457</v>
      </c>
      <c r="E15" s="25">
        <v>226</v>
      </c>
      <c r="F15" s="25">
        <v>2101</v>
      </c>
      <c r="G15" s="25">
        <v>109478</v>
      </c>
      <c r="H15" s="25">
        <v>4202</v>
      </c>
      <c r="I15" s="25">
        <f t="shared" si="3"/>
        <v>0</v>
      </c>
      <c r="J15" s="25">
        <v>0</v>
      </c>
      <c r="K15" s="25">
        <v>0</v>
      </c>
    </row>
    <row r="16" spans="1:112" s="31" customFormat="1" ht="21" customHeight="1" x14ac:dyDescent="0.2">
      <c r="A16" s="26" t="s">
        <v>14</v>
      </c>
      <c r="B16" s="27">
        <f t="shared" si="1"/>
        <v>137983</v>
      </c>
      <c r="C16" s="27">
        <f t="shared" si="2"/>
        <v>137983</v>
      </c>
      <c r="D16" s="27">
        <v>4834</v>
      </c>
      <c r="E16" s="27">
        <v>244</v>
      </c>
      <c r="F16" s="27">
        <v>1892</v>
      </c>
      <c r="G16" s="27">
        <v>128658</v>
      </c>
      <c r="H16" s="27">
        <v>2355</v>
      </c>
      <c r="I16" s="27">
        <f t="shared" si="3"/>
        <v>0</v>
      </c>
      <c r="J16" s="27">
        <v>0</v>
      </c>
      <c r="K16" s="27">
        <v>0</v>
      </c>
    </row>
    <row r="17" spans="1:11" s="33" customFormat="1" ht="21" customHeight="1" x14ac:dyDescent="0.2">
      <c r="A17" s="24" t="s">
        <v>15</v>
      </c>
      <c r="B17" s="25">
        <f t="shared" si="1"/>
        <v>133736</v>
      </c>
      <c r="C17" s="25">
        <f t="shared" si="2"/>
        <v>133736</v>
      </c>
      <c r="D17" s="25">
        <v>5101</v>
      </c>
      <c r="E17" s="25">
        <v>246</v>
      </c>
      <c r="F17" s="25">
        <v>1495</v>
      </c>
      <c r="G17" s="25">
        <v>122062</v>
      </c>
      <c r="H17" s="25">
        <v>4832</v>
      </c>
      <c r="I17" s="25">
        <f t="shared" si="3"/>
        <v>0</v>
      </c>
      <c r="J17" s="25">
        <v>0</v>
      </c>
      <c r="K17" s="25">
        <v>0</v>
      </c>
    </row>
    <row r="18" spans="1:11" s="31" customFormat="1" ht="21" customHeight="1" x14ac:dyDescent="0.2">
      <c r="A18" s="26" t="s">
        <v>16</v>
      </c>
      <c r="B18" s="28">
        <f t="shared" si="1"/>
        <v>138838</v>
      </c>
      <c r="C18" s="28">
        <f t="shared" si="2"/>
        <v>138838</v>
      </c>
      <c r="D18" s="28">
        <v>5535</v>
      </c>
      <c r="E18" s="28">
        <v>254</v>
      </c>
      <c r="F18" s="28">
        <v>976</v>
      </c>
      <c r="G18" s="28">
        <v>126621</v>
      </c>
      <c r="H18" s="28">
        <v>5452</v>
      </c>
      <c r="I18" s="28">
        <f t="shared" si="3"/>
        <v>0</v>
      </c>
      <c r="J18" s="28">
        <v>0</v>
      </c>
      <c r="K18" s="28">
        <v>0</v>
      </c>
    </row>
    <row r="19" spans="1:11" s="31" customFormat="1" ht="21" customHeight="1" x14ac:dyDescent="0.2">
      <c r="A19" s="24" t="s">
        <v>17</v>
      </c>
      <c r="B19" s="25">
        <f t="shared" si="1"/>
        <v>143838</v>
      </c>
      <c r="C19" s="25">
        <f t="shared" si="2"/>
        <v>143838</v>
      </c>
      <c r="D19" s="25">
        <v>6277</v>
      </c>
      <c r="E19" s="25">
        <v>263</v>
      </c>
      <c r="F19" s="25">
        <v>519</v>
      </c>
      <c r="G19" s="25">
        <v>133322</v>
      </c>
      <c r="H19" s="25">
        <v>3457</v>
      </c>
      <c r="I19" s="25">
        <f t="shared" si="3"/>
        <v>0</v>
      </c>
      <c r="J19" s="25">
        <v>0</v>
      </c>
      <c r="K19" s="25">
        <v>0</v>
      </c>
    </row>
    <row r="20" spans="1:11" s="31" customFormat="1" ht="21" customHeight="1" x14ac:dyDescent="0.2">
      <c r="A20" s="26" t="s">
        <v>18</v>
      </c>
      <c r="B20" s="27">
        <f t="shared" si="1"/>
        <v>149274</v>
      </c>
      <c r="C20" s="27">
        <f t="shared" si="2"/>
        <v>149274</v>
      </c>
      <c r="D20" s="27">
        <v>6319</v>
      </c>
      <c r="E20" s="27">
        <v>270</v>
      </c>
      <c r="F20" s="27">
        <v>524</v>
      </c>
      <c r="G20" s="27">
        <v>137160</v>
      </c>
      <c r="H20" s="27">
        <v>5001</v>
      </c>
      <c r="I20" s="27">
        <f t="shared" si="3"/>
        <v>0</v>
      </c>
      <c r="J20" s="27">
        <v>0</v>
      </c>
      <c r="K20" s="27">
        <v>0</v>
      </c>
    </row>
    <row r="21" spans="1:11" s="31" customFormat="1" ht="21" customHeight="1" x14ac:dyDescent="0.2">
      <c r="A21" s="24" t="s">
        <v>19</v>
      </c>
      <c r="B21" s="25">
        <f t="shared" si="1"/>
        <v>153023</v>
      </c>
      <c r="C21" s="25">
        <f t="shared" si="2"/>
        <v>153023</v>
      </c>
      <c r="D21" s="25">
        <v>6255</v>
      </c>
      <c r="E21" s="25">
        <v>269</v>
      </c>
      <c r="F21" s="25">
        <v>564</v>
      </c>
      <c r="G21" s="25">
        <v>138727</v>
      </c>
      <c r="H21" s="25">
        <v>7208</v>
      </c>
      <c r="I21" s="25">
        <f t="shared" si="3"/>
        <v>0</v>
      </c>
      <c r="J21" s="25">
        <v>0</v>
      </c>
      <c r="K21" s="25">
        <v>0</v>
      </c>
    </row>
    <row r="22" spans="1:11" s="31" customFormat="1" ht="21" customHeight="1" x14ac:dyDescent="0.2">
      <c r="A22" s="26" t="s">
        <v>20</v>
      </c>
      <c r="B22" s="28">
        <f t="shared" si="1"/>
        <v>141113</v>
      </c>
      <c r="C22" s="28">
        <f t="shared" si="2"/>
        <v>141113</v>
      </c>
      <c r="D22" s="28">
        <v>6121</v>
      </c>
      <c r="E22" s="28">
        <v>259</v>
      </c>
      <c r="F22" s="28">
        <v>508</v>
      </c>
      <c r="G22" s="28">
        <v>131220</v>
      </c>
      <c r="H22" s="28">
        <v>3005</v>
      </c>
      <c r="I22" s="28">
        <f t="shared" si="3"/>
        <v>0</v>
      </c>
      <c r="J22" s="28">
        <v>0</v>
      </c>
      <c r="K22" s="28">
        <v>0</v>
      </c>
    </row>
    <row r="23" spans="1:11" s="33" customFormat="1" ht="21" customHeight="1" x14ac:dyDescent="0.2">
      <c r="A23" s="24" t="s">
        <v>21</v>
      </c>
      <c r="B23" s="25">
        <f t="shared" si="1"/>
        <v>147570</v>
      </c>
      <c r="C23" s="25">
        <f t="shared" si="2"/>
        <v>147570</v>
      </c>
      <c r="D23" s="25">
        <v>6378</v>
      </c>
      <c r="E23" s="25">
        <v>265</v>
      </c>
      <c r="F23" s="25">
        <v>458</v>
      </c>
      <c r="G23" s="25">
        <v>136740</v>
      </c>
      <c r="H23" s="25">
        <v>3729</v>
      </c>
      <c r="I23" s="25">
        <f t="shared" si="3"/>
        <v>0</v>
      </c>
      <c r="J23" s="25">
        <v>0</v>
      </c>
      <c r="K23" s="25">
        <v>0</v>
      </c>
    </row>
    <row r="24" spans="1:11" s="31" customFormat="1" ht="21" customHeight="1" x14ac:dyDescent="0.2">
      <c r="A24" s="26" t="s">
        <v>22</v>
      </c>
      <c r="B24" s="27">
        <f t="shared" si="1"/>
        <v>152375</v>
      </c>
      <c r="C24" s="27">
        <f t="shared" si="2"/>
        <v>152375</v>
      </c>
      <c r="D24" s="27">
        <v>6004</v>
      </c>
      <c r="E24" s="27">
        <v>261</v>
      </c>
      <c r="F24" s="27">
        <v>399</v>
      </c>
      <c r="G24" s="27">
        <v>136338</v>
      </c>
      <c r="H24" s="27">
        <v>9373</v>
      </c>
      <c r="I24" s="27">
        <f t="shared" si="3"/>
        <v>0</v>
      </c>
      <c r="J24" s="27">
        <v>0</v>
      </c>
      <c r="K24" s="27">
        <v>0</v>
      </c>
    </row>
    <row r="25" spans="1:11" s="31" customFormat="1" ht="21" customHeight="1" x14ac:dyDescent="0.2">
      <c r="A25" s="24" t="s">
        <v>23</v>
      </c>
      <c r="B25" s="25">
        <f t="shared" si="1"/>
        <v>155381</v>
      </c>
      <c r="C25" s="25">
        <f t="shared" si="2"/>
        <v>155381</v>
      </c>
      <c r="D25" s="25">
        <v>6503</v>
      </c>
      <c r="E25" s="25">
        <v>260</v>
      </c>
      <c r="F25" s="25">
        <v>390</v>
      </c>
      <c r="G25" s="25">
        <v>138339</v>
      </c>
      <c r="H25" s="25">
        <v>9889</v>
      </c>
      <c r="I25" s="25">
        <f t="shared" si="3"/>
        <v>0</v>
      </c>
      <c r="J25" s="25">
        <v>0</v>
      </c>
      <c r="K25" s="25">
        <v>0</v>
      </c>
    </row>
    <row r="26" spans="1:11" s="31" customFormat="1" ht="21" customHeight="1" x14ac:dyDescent="0.2">
      <c r="A26" s="26" t="s">
        <v>0</v>
      </c>
      <c r="B26" s="28">
        <f t="shared" si="1"/>
        <v>160090</v>
      </c>
      <c r="C26" s="28">
        <f t="shared" si="2"/>
        <v>160090</v>
      </c>
      <c r="D26" s="28">
        <v>6739</v>
      </c>
      <c r="E26" s="28">
        <v>245</v>
      </c>
      <c r="F26" s="28">
        <v>355</v>
      </c>
      <c r="G26" s="28">
        <v>133039</v>
      </c>
      <c r="H26" s="28">
        <v>19712</v>
      </c>
      <c r="I26" s="28">
        <f t="shared" si="3"/>
        <v>0</v>
      </c>
      <c r="J26" s="28">
        <v>0</v>
      </c>
      <c r="K26" s="28">
        <v>0</v>
      </c>
    </row>
    <row r="27" spans="1:11" s="31" customFormat="1" ht="21" customHeight="1" x14ac:dyDescent="0.2">
      <c r="A27" s="24" t="s">
        <v>1</v>
      </c>
      <c r="B27" s="25">
        <f t="shared" si="1"/>
        <v>171670</v>
      </c>
      <c r="C27" s="25">
        <f t="shared" si="2"/>
        <v>171670</v>
      </c>
      <c r="D27" s="25">
        <v>6916</v>
      </c>
      <c r="E27" s="25">
        <v>251</v>
      </c>
      <c r="F27" s="25">
        <v>329</v>
      </c>
      <c r="G27" s="25">
        <v>125926</v>
      </c>
      <c r="H27" s="25">
        <v>38248</v>
      </c>
      <c r="I27" s="25">
        <f t="shared" si="3"/>
        <v>0</v>
      </c>
      <c r="J27" s="25">
        <v>0</v>
      </c>
      <c r="K27" s="25">
        <v>0</v>
      </c>
    </row>
    <row r="28" spans="1:11" s="31" customFormat="1" ht="21" customHeight="1" x14ac:dyDescent="0.2">
      <c r="A28" s="26" t="s">
        <v>24</v>
      </c>
      <c r="B28" s="27">
        <f t="shared" si="1"/>
        <v>174944</v>
      </c>
      <c r="C28" s="27">
        <f t="shared" si="2"/>
        <v>174944</v>
      </c>
      <c r="D28" s="27">
        <v>6541</v>
      </c>
      <c r="E28" s="27">
        <v>240</v>
      </c>
      <c r="F28" s="27">
        <v>350</v>
      </c>
      <c r="G28" s="27">
        <v>131659</v>
      </c>
      <c r="H28" s="27">
        <v>36154</v>
      </c>
      <c r="I28" s="27">
        <f t="shared" si="3"/>
        <v>0</v>
      </c>
      <c r="J28" s="27">
        <v>0</v>
      </c>
      <c r="K28" s="27">
        <v>0</v>
      </c>
    </row>
    <row r="29" spans="1:11" s="31" customFormat="1" ht="21" customHeight="1" x14ac:dyDescent="0.2">
      <c r="A29" s="24" t="s">
        <v>25</v>
      </c>
      <c r="B29" s="25">
        <f t="shared" si="1"/>
        <v>175975</v>
      </c>
      <c r="C29" s="25">
        <f t="shared" si="2"/>
        <v>175975</v>
      </c>
      <c r="D29" s="25">
        <v>7036</v>
      </c>
      <c r="E29" s="25">
        <v>258</v>
      </c>
      <c r="F29" s="25">
        <v>373</v>
      </c>
      <c r="G29" s="25">
        <v>141257</v>
      </c>
      <c r="H29" s="25">
        <v>27051</v>
      </c>
      <c r="I29" s="25">
        <f t="shared" si="3"/>
        <v>0</v>
      </c>
      <c r="J29" s="25">
        <v>0</v>
      </c>
      <c r="K29" s="25">
        <v>0</v>
      </c>
    </row>
    <row r="30" spans="1:11" s="31" customFormat="1" ht="21" customHeight="1" x14ac:dyDescent="0.2">
      <c r="A30" s="26" t="s">
        <v>26</v>
      </c>
      <c r="B30" s="28">
        <f t="shared" si="1"/>
        <v>184165</v>
      </c>
      <c r="C30" s="28">
        <f t="shared" si="2"/>
        <v>184165</v>
      </c>
      <c r="D30" s="28">
        <v>8477</v>
      </c>
      <c r="E30" s="28">
        <v>323</v>
      </c>
      <c r="F30" s="28">
        <v>791</v>
      </c>
      <c r="G30" s="28">
        <v>169554</v>
      </c>
      <c r="H30" s="28">
        <v>5020</v>
      </c>
      <c r="I30" s="28">
        <f t="shared" si="3"/>
        <v>0</v>
      </c>
      <c r="J30" s="28">
        <v>0</v>
      </c>
      <c r="K30" s="28">
        <v>0</v>
      </c>
    </row>
    <row r="31" spans="1:11" s="31" customFormat="1" ht="21" customHeight="1" x14ac:dyDescent="0.2">
      <c r="A31" s="24" t="s">
        <v>78</v>
      </c>
      <c r="B31" s="25">
        <f t="shared" ref="B31:B38" si="4">+C31</f>
        <v>216926</v>
      </c>
      <c r="C31" s="25">
        <f t="shared" ref="C31:C38" si="5">+D31+E31+F31+G31+H31</f>
        <v>216926</v>
      </c>
      <c r="D31" s="25">
        <v>10763</v>
      </c>
      <c r="E31" s="25">
        <v>377</v>
      </c>
      <c r="F31" s="25">
        <v>1050</v>
      </c>
      <c r="G31" s="25">
        <v>194735</v>
      </c>
      <c r="H31" s="25">
        <v>10001</v>
      </c>
      <c r="I31" s="25">
        <f t="shared" si="3"/>
        <v>0</v>
      </c>
      <c r="J31" s="25">
        <v>0</v>
      </c>
      <c r="K31" s="25">
        <v>0</v>
      </c>
    </row>
    <row r="32" spans="1:11" s="31" customFormat="1" ht="21" customHeight="1" x14ac:dyDescent="0.2">
      <c r="A32" s="26" t="s">
        <v>79</v>
      </c>
      <c r="B32" s="27">
        <f t="shared" si="4"/>
        <v>212988</v>
      </c>
      <c r="C32" s="27">
        <f t="shared" si="5"/>
        <v>212988</v>
      </c>
      <c r="D32" s="27">
        <v>9880</v>
      </c>
      <c r="E32" s="27">
        <v>169</v>
      </c>
      <c r="F32" s="27">
        <v>975</v>
      </c>
      <c r="G32" s="27">
        <v>190232</v>
      </c>
      <c r="H32" s="27">
        <v>11732</v>
      </c>
      <c r="I32" s="27">
        <f t="shared" si="3"/>
        <v>0</v>
      </c>
      <c r="J32" s="27">
        <v>0</v>
      </c>
      <c r="K32" s="27">
        <v>0</v>
      </c>
    </row>
    <row r="33" spans="1:11" s="31" customFormat="1" ht="21" customHeight="1" x14ac:dyDescent="0.2">
      <c r="A33" s="24" t="s">
        <v>80</v>
      </c>
      <c r="B33" s="25">
        <f t="shared" si="4"/>
        <v>225520</v>
      </c>
      <c r="C33" s="25">
        <f t="shared" si="5"/>
        <v>225520</v>
      </c>
      <c r="D33" s="25">
        <v>9558</v>
      </c>
      <c r="E33" s="25">
        <v>6131</v>
      </c>
      <c r="F33" s="25">
        <v>1257</v>
      </c>
      <c r="G33" s="25">
        <v>193102</v>
      </c>
      <c r="H33" s="25">
        <v>15472</v>
      </c>
      <c r="I33" s="25">
        <f t="shared" si="3"/>
        <v>0</v>
      </c>
      <c r="J33" s="25">
        <v>0</v>
      </c>
      <c r="K33" s="25">
        <v>0</v>
      </c>
    </row>
    <row r="34" spans="1:11" s="31" customFormat="1" ht="21" customHeight="1" x14ac:dyDescent="0.2">
      <c r="A34" s="26" t="s">
        <v>81</v>
      </c>
      <c r="B34" s="28">
        <f t="shared" si="4"/>
        <v>226859</v>
      </c>
      <c r="C34" s="28">
        <f t="shared" si="5"/>
        <v>226859</v>
      </c>
      <c r="D34" s="28">
        <v>10412</v>
      </c>
      <c r="E34" s="28">
        <v>5994</v>
      </c>
      <c r="F34" s="28">
        <v>1228</v>
      </c>
      <c r="G34" s="28">
        <v>198782</v>
      </c>
      <c r="H34" s="28">
        <v>10443</v>
      </c>
      <c r="I34" s="28">
        <f t="shared" si="3"/>
        <v>0</v>
      </c>
      <c r="J34" s="28">
        <v>0</v>
      </c>
      <c r="K34" s="28">
        <v>0</v>
      </c>
    </row>
    <row r="35" spans="1:11" s="31" customFormat="1" ht="21" customHeight="1" x14ac:dyDescent="0.2">
      <c r="A35" s="24" t="s">
        <v>82</v>
      </c>
      <c r="B35" s="25">
        <f t="shared" si="4"/>
        <v>244787</v>
      </c>
      <c r="C35" s="25">
        <f t="shared" si="5"/>
        <v>244787</v>
      </c>
      <c r="D35" s="25">
        <v>10544</v>
      </c>
      <c r="E35" s="25">
        <v>5830</v>
      </c>
      <c r="F35" s="25">
        <v>1195</v>
      </c>
      <c r="G35" s="25">
        <v>210773</v>
      </c>
      <c r="H35" s="25">
        <v>16445</v>
      </c>
      <c r="I35" s="25">
        <f t="shared" si="3"/>
        <v>0</v>
      </c>
      <c r="J35" s="25">
        <v>0</v>
      </c>
      <c r="K35" s="25">
        <v>0</v>
      </c>
    </row>
    <row r="36" spans="1:11" s="31" customFormat="1" ht="21" customHeight="1" x14ac:dyDescent="0.2">
      <c r="A36" s="26" t="s">
        <v>83</v>
      </c>
      <c r="B36" s="27">
        <f t="shared" si="4"/>
        <v>290101</v>
      </c>
      <c r="C36" s="27">
        <f t="shared" si="5"/>
        <v>290101</v>
      </c>
      <c r="D36" s="27">
        <v>13934</v>
      </c>
      <c r="E36" s="27">
        <v>6716</v>
      </c>
      <c r="F36" s="27">
        <v>1376</v>
      </c>
      <c r="G36" s="27">
        <v>250400</v>
      </c>
      <c r="H36" s="27">
        <v>17675</v>
      </c>
      <c r="I36" s="27">
        <f t="shared" si="3"/>
        <v>0</v>
      </c>
      <c r="J36" s="27">
        <v>0</v>
      </c>
      <c r="K36" s="27">
        <v>0</v>
      </c>
    </row>
    <row r="37" spans="1:11" s="31" customFormat="1" ht="21" customHeight="1" x14ac:dyDescent="0.2">
      <c r="A37" s="24" t="s">
        <v>84</v>
      </c>
      <c r="B37" s="25">
        <f t="shared" si="4"/>
        <v>288523</v>
      </c>
      <c r="C37" s="25">
        <f t="shared" si="5"/>
        <v>288523</v>
      </c>
      <c r="D37" s="25">
        <v>12689</v>
      </c>
      <c r="E37" s="25">
        <v>5924</v>
      </c>
      <c r="F37" s="25">
        <v>1248</v>
      </c>
      <c r="G37" s="25">
        <v>245995</v>
      </c>
      <c r="H37" s="25">
        <v>22667</v>
      </c>
      <c r="I37" s="25">
        <f t="shared" si="3"/>
        <v>0</v>
      </c>
      <c r="J37" s="25">
        <v>0</v>
      </c>
      <c r="K37" s="25">
        <v>0</v>
      </c>
    </row>
    <row r="38" spans="1:11" s="31" customFormat="1" ht="21" customHeight="1" x14ac:dyDescent="0.2">
      <c r="A38" s="26" t="s">
        <v>85</v>
      </c>
      <c r="B38" s="28">
        <f t="shared" si="4"/>
        <v>277186</v>
      </c>
      <c r="C38" s="28">
        <f t="shared" si="5"/>
        <v>277186</v>
      </c>
      <c r="D38" s="28">
        <v>13832</v>
      </c>
      <c r="E38" s="28">
        <v>5984</v>
      </c>
      <c r="F38" s="28">
        <v>1485</v>
      </c>
      <c r="G38" s="28">
        <v>241369</v>
      </c>
      <c r="H38" s="28">
        <v>14516</v>
      </c>
      <c r="I38" s="28">
        <f t="shared" si="3"/>
        <v>0</v>
      </c>
      <c r="J38" s="28">
        <v>0</v>
      </c>
      <c r="K38" s="28">
        <v>0</v>
      </c>
    </row>
    <row r="39" spans="1:11" s="31" customFormat="1" ht="21" customHeight="1" x14ac:dyDescent="0.2">
      <c r="A39" s="24" t="s">
        <v>86</v>
      </c>
      <c r="B39" s="25">
        <f t="shared" ref="B39:B46" si="6">+C39</f>
        <v>301009</v>
      </c>
      <c r="C39" s="25">
        <f t="shared" ref="C39:C46" si="7">+D39+E39+F39+G39+H39</f>
        <v>301009</v>
      </c>
      <c r="D39" s="25">
        <v>13367</v>
      </c>
      <c r="E39" s="25">
        <v>5262</v>
      </c>
      <c r="F39" s="25">
        <v>2110</v>
      </c>
      <c r="G39" s="25">
        <v>251361</v>
      </c>
      <c r="H39" s="25">
        <v>28909</v>
      </c>
      <c r="I39" s="25">
        <f t="shared" si="3"/>
        <v>0</v>
      </c>
      <c r="J39" s="25">
        <v>0</v>
      </c>
      <c r="K39" s="25">
        <v>0</v>
      </c>
    </row>
    <row r="40" spans="1:11" s="31" customFormat="1" ht="21" customHeight="1" x14ac:dyDescent="0.2">
      <c r="A40" s="26" t="s">
        <v>87</v>
      </c>
      <c r="B40" s="27">
        <f t="shared" si="6"/>
        <v>300337</v>
      </c>
      <c r="C40" s="27">
        <f t="shared" si="7"/>
        <v>300337</v>
      </c>
      <c r="D40" s="27">
        <v>13731</v>
      </c>
      <c r="E40" s="27">
        <v>5165</v>
      </c>
      <c r="F40" s="27">
        <v>2167</v>
      </c>
      <c r="G40" s="27">
        <v>258452</v>
      </c>
      <c r="H40" s="27">
        <v>20822</v>
      </c>
      <c r="I40" s="27">
        <f t="shared" si="3"/>
        <v>0</v>
      </c>
      <c r="J40" s="27">
        <v>0</v>
      </c>
      <c r="K40" s="27">
        <v>0</v>
      </c>
    </row>
    <row r="41" spans="1:11" s="31" customFormat="1" ht="21" customHeight="1" x14ac:dyDescent="0.2">
      <c r="A41" s="24" t="s">
        <v>88</v>
      </c>
      <c r="B41" s="25">
        <f t="shared" si="6"/>
        <v>326847</v>
      </c>
      <c r="C41" s="25">
        <f t="shared" si="7"/>
        <v>326847</v>
      </c>
      <c r="D41" s="25">
        <v>17558</v>
      </c>
      <c r="E41" s="25">
        <v>5944</v>
      </c>
      <c r="F41" s="25">
        <v>2576</v>
      </c>
      <c r="G41" s="25">
        <v>286641</v>
      </c>
      <c r="H41" s="25">
        <v>14128</v>
      </c>
      <c r="I41" s="25">
        <f t="shared" si="3"/>
        <v>0</v>
      </c>
      <c r="J41" s="25">
        <v>0</v>
      </c>
      <c r="K41" s="25">
        <v>0</v>
      </c>
    </row>
    <row r="42" spans="1:11" s="31" customFormat="1" ht="21" customHeight="1" x14ac:dyDescent="0.2">
      <c r="A42" s="26" t="s">
        <v>89</v>
      </c>
      <c r="B42" s="28">
        <f t="shared" si="6"/>
        <v>334446</v>
      </c>
      <c r="C42" s="28">
        <f t="shared" si="7"/>
        <v>334446</v>
      </c>
      <c r="D42" s="28">
        <v>17804</v>
      </c>
      <c r="E42" s="28">
        <v>6140</v>
      </c>
      <c r="F42" s="28">
        <v>3965</v>
      </c>
      <c r="G42" s="28">
        <v>296639</v>
      </c>
      <c r="H42" s="28">
        <v>9898</v>
      </c>
      <c r="I42" s="28">
        <f t="shared" si="3"/>
        <v>0</v>
      </c>
      <c r="J42" s="28">
        <v>0</v>
      </c>
      <c r="K42" s="28">
        <v>0</v>
      </c>
    </row>
    <row r="43" spans="1:11" s="31" customFormat="1" ht="21" customHeight="1" x14ac:dyDescent="0.2">
      <c r="A43" s="24" t="s">
        <v>90</v>
      </c>
      <c r="B43" s="25">
        <f t="shared" si="6"/>
        <v>311056</v>
      </c>
      <c r="C43" s="25">
        <f t="shared" si="7"/>
        <v>311056</v>
      </c>
      <c r="D43" s="25">
        <v>17140</v>
      </c>
      <c r="E43" s="25">
        <v>5386</v>
      </c>
      <c r="F43" s="25">
        <v>3764</v>
      </c>
      <c r="G43" s="25">
        <v>268768</v>
      </c>
      <c r="H43" s="25">
        <v>15998</v>
      </c>
      <c r="I43" s="25">
        <f t="shared" si="3"/>
        <v>0</v>
      </c>
      <c r="J43" s="25">
        <v>0</v>
      </c>
      <c r="K43" s="25">
        <v>0</v>
      </c>
    </row>
    <row r="44" spans="1:11" s="31" customFormat="1" ht="21" customHeight="1" x14ac:dyDescent="0.2">
      <c r="A44" s="26" t="s">
        <v>91</v>
      </c>
      <c r="B44" s="27">
        <f t="shared" si="6"/>
        <v>343555</v>
      </c>
      <c r="C44" s="27">
        <f t="shared" si="7"/>
        <v>343555</v>
      </c>
      <c r="D44" s="27">
        <v>17598</v>
      </c>
      <c r="E44" s="27">
        <v>5810</v>
      </c>
      <c r="F44" s="27">
        <v>4356</v>
      </c>
      <c r="G44" s="27">
        <v>290922</v>
      </c>
      <c r="H44" s="27">
        <v>24869</v>
      </c>
      <c r="I44" s="27">
        <f t="shared" si="3"/>
        <v>-3</v>
      </c>
      <c r="J44" s="27">
        <v>0</v>
      </c>
      <c r="K44" s="27">
        <v>3</v>
      </c>
    </row>
    <row r="45" spans="1:11" s="31" customFormat="1" ht="21" customHeight="1" x14ac:dyDescent="0.2">
      <c r="A45" s="24" t="s">
        <v>92</v>
      </c>
      <c r="B45" s="25">
        <f t="shared" si="6"/>
        <v>336132</v>
      </c>
      <c r="C45" s="25">
        <f t="shared" si="7"/>
        <v>336132</v>
      </c>
      <c r="D45" s="25">
        <v>18729</v>
      </c>
      <c r="E45" s="25">
        <v>5516</v>
      </c>
      <c r="F45" s="25">
        <v>4212</v>
      </c>
      <c r="G45" s="25">
        <v>291608</v>
      </c>
      <c r="H45" s="25">
        <v>16067</v>
      </c>
      <c r="I45" s="25">
        <f t="shared" si="3"/>
        <v>-1</v>
      </c>
      <c r="J45" s="25">
        <v>0</v>
      </c>
      <c r="K45" s="25">
        <v>1</v>
      </c>
    </row>
    <row r="46" spans="1:11" s="31" customFormat="1" ht="21" customHeight="1" x14ac:dyDescent="0.2">
      <c r="A46" s="26" t="s">
        <v>93</v>
      </c>
      <c r="B46" s="28">
        <f t="shared" si="6"/>
        <v>337591</v>
      </c>
      <c r="C46" s="28">
        <f t="shared" si="7"/>
        <v>337591</v>
      </c>
      <c r="D46" s="28">
        <v>17066</v>
      </c>
      <c r="E46" s="28">
        <v>5367</v>
      </c>
      <c r="F46" s="28">
        <v>4182</v>
      </c>
      <c r="G46" s="28">
        <v>297910</v>
      </c>
      <c r="H46" s="28">
        <v>13066</v>
      </c>
      <c r="I46" s="28">
        <f t="shared" si="3"/>
        <v>0</v>
      </c>
      <c r="J46" s="28">
        <v>0</v>
      </c>
      <c r="K46" s="28">
        <v>0</v>
      </c>
    </row>
    <row r="47" spans="1:11" s="31" customFormat="1" ht="21" customHeight="1" x14ac:dyDescent="0.2">
      <c r="A47" s="24" t="s">
        <v>94</v>
      </c>
      <c r="B47" s="25">
        <f t="shared" ref="B47:B54" si="8">+C47</f>
        <v>354806</v>
      </c>
      <c r="C47" s="25">
        <f t="shared" ref="C47:C54" si="9">+D47+E47+F47+G47+H47</f>
        <v>354806</v>
      </c>
      <c r="D47" s="25">
        <v>17235</v>
      </c>
      <c r="E47" s="25">
        <v>5133</v>
      </c>
      <c r="F47" s="25">
        <v>4280</v>
      </c>
      <c r="G47" s="25">
        <v>312498</v>
      </c>
      <c r="H47" s="25">
        <v>15660</v>
      </c>
      <c r="I47" s="25">
        <f t="shared" ref="I47:I54" si="10">+J47-K47</f>
        <v>-2</v>
      </c>
      <c r="J47" s="25">
        <v>0</v>
      </c>
      <c r="K47" s="25">
        <v>2</v>
      </c>
    </row>
    <row r="48" spans="1:11" s="31" customFormat="1" ht="21" customHeight="1" x14ac:dyDescent="0.2">
      <c r="A48" s="26" t="s">
        <v>95</v>
      </c>
      <c r="B48" s="27">
        <f t="shared" si="8"/>
        <v>354690</v>
      </c>
      <c r="C48" s="27">
        <f t="shared" si="9"/>
        <v>354690</v>
      </c>
      <c r="D48" s="27">
        <v>13208</v>
      </c>
      <c r="E48" s="27">
        <v>5248</v>
      </c>
      <c r="F48" s="27">
        <v>4280</v>
      </c>
      <c r="G48" s="27">
        <v>316525</v>
      </c>
      <c r="H48" s="27">
        <v>15429</v>
      </c>
      <c r="I48" s="27">
        <f t="shared" si="10"/>
        <v>0</v>
      </c>
      <c r="J48" s="27">
        <v>0</v>
      </c>
      <c r="K48" s="27">
        <v>0</v>
      </c>
    </row>
    <row r="49" spans="1:11" s="31" customFormat="1" ht="21" customHeight="1" x14ac:dyDescent="0.2">
      <c r="A49" s="24" t="s">
        <v>96</v>
      </c>
      <c r="B49" s="25">
        <f t="shared" si="8"/>
        <v>333701</v>
      </c>
      <c r="C49" s="25">
        <f t="shared" si="9"/>
        <v>333701</v>
      </c>
      <c r="D49" s="25">
        <v>13802</v>
      </c>
      <c r="E49" s="25">
        <v>5015</v>
      </c>
      <c r="F49" s="25">
        <v>4055</v>
      </c>
      <c r="G49" s="25">
        <v>297557</v>
      </c>
      <c r="H49" s="25">
        <v>13272</v>
      </c>
      <c r="I49" s="25">
        <f t="shared" si="10"/>
        <v>0</v>
      </c>
      <c r="J49" s="25">
        <v>0</v>
      </c>
      <c r="K49" s="25">
        <v>0</v>
      </c>
    </row>
    <row r="50" spans="1:11" s="31" customFormat="1" ht="21" customHeight="1" x14ac:dyDescent="0.2">
      <c r="A50" s="26" t="s">
        <v>97</v>
      </c>
      <c r="B50" s="28">
        <f t="shared" si="8"/>
        <v>319932</v>
      </c>
      <c r="C50" s="28">
        <f t="shared" si="9"/>
        <v>319932</v>
      </c>
      <c r="D50" s="28">
        <v>11975</v>
      </c>
      <c r="E50" s="28">
        <v>4926</v>
      </c>
      <c r="F50" s="28">
        <v>3797</v>
      </c>
      <c r="G50" s="28">
        <v>283046</v>
      </c>
      <c r="H50" s="28">
        <v>16188</v>
      </c>
      <c r="I50" s="28">
        <f t="shared" si="10"/>
        <v>0</v>
      </c>
      <c r="J50" s="28">
        <v>0</v>
      </c>
      <c r="K50" s="28">
        <v>0</v>
      </c>
    </row>
    <row r="51" spans="1:11" s="31" customFormat="1" ht="21" customHeight="1" x14ac:dyDescent="0.2">
      <c r="A51" s="24" t="s">
        <v>105</v>
      </c>
      <c r="B51" s="25">
        <f t="shared" si="8"/>
        <v>312078</v>
      </c>
      <c r="C51" s="25">
        <f t="shared" si="9"/>
        <v>312078</v>
      </c>
      <c r="D51" s="25">
        <v>12992</v>
      </c>
      <c r="E51" s="25">
        <v>4619</v>
      </c>
      <c r="F51" s="25">
        <v>3703</v>
      </c>
      <c r="G51" s="25">
        <v>276880</v>
      </c>
      <c r="H51" s="25">
        <v>13884</v>
      </c>
      <c r="I51" s="25">
        <f t="shared" si="10"/>
        <v>0</v>
      </c>
      <c r="J51" s="25">
        <v>0</v>
      </c>
      <c r="K51" s="25">
        <v>0</v>
      </c>
    </row>
    <row r="52" spans="1:11" s="31" customFormat="1" ht="21" customHeight="1" x14ac:dyDescent="0.2">
      <c r="A52" s="26" t="s">
        <v>106</v>
      </c>
      <c r="B52" s="27">
        <f t="shared" si="8"/>
        <v>0</v>
      </c>
      <c r="C52" s="27">
        <f t="shared" si="9"/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f t="shared" si="10"/>
        <v>0</v>
      </c>
      <c r="J52" s="27">
        <v>0</v>
      </c>
      <c r="K52" s="27">
        <v>0</v>
      </c>
    </row>
    <row r="53" spans="1:11" s="31" customFormat="1" ht="21" customHeight="1" x14ac:dyDescent="0.2">
      <c r="A53" s="24" t="s">
        <v>107</v>
      </c>
      <c r="B53" s="25">
        <f t="shared" si="8"/>
        <v>0</v>
      </c>
      <c r="C53" s="25">
        <f t="shared" si="9"/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f t="shared" si="10"/>
        <v>0</v>
      </c>
      <c r="J53" s="25">
        <v>0</v>
      </c>
      <c r="K53" s="25">
        <v>0</v>
      </c>
    </row>
    <row r="54" spans="1:11" s="31" customFormat="1" ht="21" customHeight="1" x14ac:dyDescent="0.2">
      <c r="A54" s="26" t="s">
        <v>108</v>
      </c>
      <c r="B54" s="28">
        <f t="shared" si="8"/>
        <v>0</v>
      </c>
      <c r="C54" s="28">
        <f t="shared" si="9"/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f t="shared" si="10"/>
        <v>0</v>
      </c>
      <c r="J54" s="28">
        <v>0</v>
      </c>
      <c r="K54" s="28">
        <v>0</v>
      </c>
    </row>
  </sheetData>
  <mergeCells count="13">
    <mergeCell ref="I7:I8"/>
    <mergeCell ref="B5:K5"/>
    <mergeCell ref="I6:K6"/>
    <mergeCell ref="J7:J9"/>
    <mergeCell ref="K7:K9"/>
    <mergeCell ref="B6:H6"/>
    <mergeCell ref="H8:H9"/>
    <mergeCell ref="D8:D9"/>
    <mergeCell ref="F8:F9"/>
    <mergeCell ref="G8:G9"/>
    <mergeCell ref="C7:H7"/>
    <mergeCell ref="B7:B8"/>
    <mergeCell ref="E8:E9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75" fitToHeight="4" orientation="landscape" r:id="rId1"/>
  <headerFooter alignWithMargins="0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52"/>
  <sheetViews>
    <sheetView showGridLines="0" view="pageBreakPreview" zoomScale="75" zoomScaleNormal="100" zoomScaleSheetLayoutView="75" workbookViewId="0">
      <pane ySplit="8" topLeftCell="A33" activePane="bottomLeft" state="frozen"/>
      <selection pane="bottomLeft" activeCell="O53" sqref="O53"/>
    </sheetView>
  </sheetViews>
  <sheetFormatPr defaultRowHeight="12.75" x14ac:dyDescent="0.2"/>
  <cols>
    <col min="1" max="1" width="14.5703125" customWidth="1"/>
    <col min="2" max="2" width="15.85546875" customWidth="1"/>
    <col min="3" max="3" width="13" customWidth="1"/>
    <col min="4" max="4" width="12.7109375" customWidth="1"/>
    <col min="5" max="14" width="16.7109375" customWidth="1"/>
    <col min="15" max="15" width="16" customWidth="1"/>
    <col min="16" max="16" width="16.7109375" customWidth="1"/>
    <col min="17" max="17" width="14.28515625" hidden="1" customWidth="1"/>
  </cols>
  <sheetData>
    <row r="1" spans="1:18" ht="18" x14ac:dyDescent="0.2">
      <c r="A1" s="18" t="s">
        <v>98</v>
      </c>
    </row>
    <row r="3" spans="1:18" ht="15.75" x14ac:dyDescent="0.25">
      <c r="A3" s="7" t="s">
        <v>68</v>
      </c>
      <c r="C3" s="7"/>
      <c r="D3" s="7"/>
    </row>
    <row r="4" spans="1:18" x14ac:dyDescent="0.2">
      <c r="J4" s="4"/>
    </row>
    <row r="5" spans="1:18" ht="18.75" customHeight="1" x14ac:dyDescent="0.2">
      <c r="A5" s="107" t="s">
        <v>99</v>
      </c>
      <c r="B5" s="108" t="s">
        <v>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0"/>
    </row>
    <row r="6" spans="1:18" ht="28.5" customHeight="1" x14ac:dyDescent="0.2">
      <c r="A6" s="98"/>
      <c r="B6" s="110" t="s">
        <v>3</v>
      </c>
      <c r="C6" s="102" t="s">
        <v>50</v>
      </c>
      <c r="D6" s="104" t="s">
        <v>4</v>
      </c>
      <c r="E6" s="112" t="s">
        <v>5</v>
      </c>
      <c r="F6" s="113"/>
      <c r="G6" s="114"/>
      <c r="H6" s="112" t="s">
        <v>6</v>
      </c>
      <c r="I6" s="113"/>
      <c r="J6" s="114"/>
      <c r="K6" s="112" t="s">
        <v>7</v>
      </c>
      <c r="L6" s="113"/>
      <c r="M6" s="114"/>
      <c r="N6" s="112" t="s">
        <v>8</v>
      </c>
      <c r="O6" s="113"/>
      <c r="P6" s="114"/>
      <c r="Q6" s="9"/>
    </row>
    <row r="7" spans="1:18" s="2" customFormat="1" ht="34.5" customHeight="1" x14ac:dyDescent="0.2">
      <c r="A7" s="99"/>
      <c r="B7" s="111"/>
      <c r="C7" s="103"/>
      <c r="D7" s="105"/>
      <c r="E7" s="52" t="s">
        <v>3</v>
      </c>
      <c r="F7" s="53" t="s">
        <v>50</v>
      </c>
      <c r="G7" s="53" t="s">
        <v>4</v>
      </c>
      <c r="H7" s="52" t="s">
        <v>3</v>
      </c>
      <c r="I7" s="53" t="s">
        <v>50</v>
      </c>
      <c r="J7" s="53" t="s">
        <v>4</v>
      </c>
      <c r="K7" s="52" t="s">
        <v>3</v>
      </c>
      <c r="L7" s="53" t="s">
        <v>50</v>
      </c>
      <c r="M7" s="53" t="s">
        <v>4</v>
      </c>
      <c r="N7" s="54" t="s">
        <v>3</v>
      </c>
      <c r="O7" s="53" t="s">
        <v>50</v>
      </c>
      <c r="P7" s="53" t="s">
        <v>4</v>
      </c>
      <c r="Q7" s="11"/>
      <c r="R7"/>
    </row>
    <row r="8" spans="1:18" s="1" customFormat="1" ht="21" customHeight="1" x14ac:dyDescent="0.2">
      <c r="A8" s="23">
        <v>1</v>
      </c>
      <c r="B8" s="23">
        <f>A8+1</f>
        <v>2</v>
      </c>
      <c r="C8" s="23">
        <f>B8+1</f>
        <v>3</v>
      </c>
      <c r="D8" s="23">
        <f t="shared" ref="D8:P8" si="0">C8+1</f>
        <v>4</v>
      </c>
      <c r="E8" s="23">
        <f t="shared" si="0"/>
        <v>5</v>
      </c>
      <c r="F8" s="23">
        <f t="shared" si="0"/>
        <v>6</v>
      </c>
      <c r="G8" s="23">
        <f t="shared" si="0"/>
        <v>7</v>
      </c>
      <c r="H8" s="23">
        <f t="shared" si="0"/>
        <v>8</v>
      </c>
      <c r="I8" s="23">
        <f t="shared" si="0"/>
        <v>9</v>
      </c>
      <c r="J8" s="23">
        <f t="shared" si="0"/>
        <v>10</v>
      </c>
      <c r="K8" s="23">
        <f t="shared" si="0"/>
        <v>11</v>
      </c>
      <c r="L8" s="23">
        <f t="shared" si="0"/>
        <v>12</v>
      </c>
      <c r="M8" s="23">
        <f t="shared" si="0"/>
        <v>13</v>
      </c>
      <c r="N8" s="23">
        <f t="shared" si="0"/>
        <v>14</v>
      </c>
      <c r="O8" s="23">
        <f t="shared" si="0"/>
        <v>15</v>
      </c>
      <c r="P8" s="23">
        <f t="shared" si="0"/>
        <v>16</v>
      </c>
      <c r="Q8" s="8">
        <v>17</v>
      </c>
      <c r="R8"/>
    </row>
    <row r="9" spans="1:18" ht="21" customHeight="1" x14ac:dyDescent="0.2">
      <c r="A9" s="24" t="s">
        <v>9</v>
      </c>
      <c r="B9" s="25">
        <f t="shared" ref="B9:B28" si="1">+C9-D9</f>
        <v>-367033</v>
      </c>
      <c r="C9" s="25">
        <f t="shared" ref="C9:C28" si="2">+F9+I9+L9+O9</f>
        <v>248316</v>
      </c>
      <c r="D9" s="25">
        <f t="shared" ref="D9:D48" si="3">+G9+J9+M9+P9</f>
        <v>615349</v>
      </c>
      <c r="E9" s="25">
        <f t="shared" ref="E9:E28" si="4">+F9-G9</f>
        <v>137904</v>
      </c>
      <c r="F9" s="25">
        <v>142734</v>
      </c>
      <c r="G9" s="25">
        <v>4830</v>
      </c>
      <c r="H9" s="25">
        <f t="shared" ref="H9:H28" si="5">+I9-J9</f>
        <v>-23346</v>
      </c>
      <c r="I9" s="25">
        <v>55575</v>
      </c>
      <c r="J9" s="25">
        <v>78921</v>
      </c>
      <c r="K9" s="25">
        <f t="shared" ref="K9:K28" si="6">+L9-M9</f>
        <v>-172592</v>
      </c>
      <c r="L9" s="25">
        <v>8498</v>
      </c>
      <c r="M9" s="25">
        <v>181090</v>
      </c>
      <c r="N9" s="25">
        <f t="shared" ref="N9:N48" si="7">+O9-P9</f>
        <v>-308999</v>
      </c>
      <c r="O9" s="25">
        <v>41509</v>
      </c>
      <c r="P9" s="25">
        <v>350508</v>
      </c>
      <c r="Q9" s="3">
        <v>0</v>
      </c>
      <c r="R9" s="3"/>
    </row>
    <row r="10" spans="1:18" ht="21" customHeight="1" x14ac:dyDescent="0.2">
      <c r="A10" s="26" t="s">
        <v>10</v>
      </c>
      <c r="B10" s="27">
        <f t="shared" si="1"/>
        <v>-377464</v>
      </c>
      <c r="C10" s="27">
        <f t="shared" si="2"/>
        <v>256002</v>
      </c>
      <c r="D10" s="27">
        <f t="shared" si="3"/>
        <v>633466</v>
      </c>
      <c r="E10" s="27">
        <f t="shared" si="4"/>
        <v>132256</v>
      </c>
      <c r="F10" s="27">
        <v>136451</v>
      </c>
      <c r="G10" s="27">
        <v>4195</v>
      </c>
      <c r="H10" s="27">
        <f t="shared" si="5"/>
        <v>-18456</v>
      </c>
      <c r="I10" s="27">
        <v>64475</v>
      </c>
      <c r="J10" s="27">
        <v>82931</v>
      </c>
      <c r="K10" s="27">
        <f t="shared" si="6"/>
        <v>-176118</v>
      </c>
      <c r="L10" s="27">
        <v>8140</v>
      </c>
      <c r="M10" s="27">
        <v>184258</v>
      </c>
      <c r="N10" s="27">
        <f t="shared" si="7"/>
        <v>-315146</v>
      </c>
      <c r="O10" s="27">
        <v>46936</v>
      </c>
      <c r="P10" s="27">
        <v>362082</v>
      </c>
      <c r="Q10" s="3">
        <v>0</v>
      </c>
      <c r="R10" s="3"/>
    </row>
    <row r="11" spans="1:18" ht="21" customHeight="1" x14ac:dyDescent="0.2">
      <c r="A11" s="24" t="s">
        <v>11</v>
      </c>
      <c r="B11" s="25">
        <f t="shared" si="1"/>
        <v>-386105</v>
      </c>
      <c r="C11" s="25">
        <f t="shared" si="2"/>
        <v>250247</v>
      </c>
      <c r="D11" s="25">
        <f t="shared" si="3"/>
        <v>636352</v>
      </c>
      <c r="E11" s="25">
        <f t="shared" si="4"/>
        <v>124899</v>
      </c>
      <c r="F11" s="25">
        <v>130773</v>
      </c>
      <c r="G11" s="25">
        <v>5874</v>
      </c>
      <c r="H11" s="25">
        <f t="shared" si="5"/>
        <v>-18434</v>
      </c>
      <c r="I11" s="25">
        <v>65959</v>
      </c>
      <c r="J11" s="25">
        <v>84393</v>
      </c>
      <c r="K11" s="25">
        <f t="shared" si="6"/>
        <v>-171220</v>
      </c>
      <c r="L11" s="25">
        <v>8261</v>
      </c>
      <c r="M11" s="25">
        <v>179481</v>
      </c>
      <c r="N11" s="25">
        <f t="shared" si="7"/>
        <v>-321350</v>
      </c>
      <c r="O11" s="25">
        <v>45254</v>
      </c>
      <c r="P11" s="25">
        <v>366604</v>
      </c>
      <c r="Q11" s="3">
        <v>0</v>
      </c>
      <c r="R11" s="3"/>
    </row>
    <row r="12" spans="1:18" ht="21" customHeight="1" x14ac:dyDescent="0.2">
      <c r="A12" s="26" t="s">
        <v>12</v>
      </c>
      <c r="B12" s="28">
        <f t="shared" si="1"/>
        <v>-384607</v>
      </c>
      <c r="C12" s="28">
        <f t="shared" si="2"/>
        <v>238530</v>
      </c>
      <c r="D12" s="28">
        <f t="shared" si="3"/>
        <v>623137</v>
      </c>
      <c r="E12" s="28">
        <f t="shared" si="4"/>
        <v>110059</v>
      </c>
      <c r="F12" s="28">
        <v>110382</v>
      </c>
      <c r="G12" s="28">
        <v>323</v>
      </c>
      <c r="H12" s="28">
        <f t="shared" si="5"/>
        <v>-17120</v>
      </c>
      <c r="I12" s="28">
        <v>74391</v>
      </c>
      <c r="J12" s="28">
        <v>91511</v>
      </c>
      <c r="K12" s="28">
        <f t="shared" si="6"/>
        <v>-165628</v>
      </c>
      <c r="L12" s="28">
        <v>7173</v>
      </c>
      <c r="M12" s="28">
        <v>172801</v>
      </c>
      <c r="N12" s="28">
        <f t="shared" si="7"/>
        <v>-311918</v>
      </c>
      <c r="O12" s="28">
        <v>46584</v>
      </c>
      <c r="P12" s="28">
        <v>358502</v>
      </c>
      <c r="Q12" s="12">
        <v>1096</v>
      </c>
      <c r="R12" s="3"/>
    </row>
    <row r="13" spans="1:18" ht="21" customHeight="1" x14ac:dyDescent="0.2">
      <c r="A13" s="24" t="s">
        <v>13</v>
      </c>
      <c r="B13" s="25">
        <f t="shared" si="1"/>
        <v>-392131</v>
      </c>
      <c r="C13" s="25">
        <f t="shared" si="2"/>
        <v>256470</v>
      </c>
      <c r="D13" s="25">
        <f t="shared" si="3"/>
        <v>648601</v>
      </c>
      <c r="E13" s="25">
        <f t="shared" si="4"/>
        <v>116506</v>
      </c>
      <c r="F13" s="25">
        <v>120893</v>
      </c>
      <c r="G13" s="25">
        <v>4387</v>
      </c>
      <c r="H13" s="25">
        <f t="shared" si="5"/>
        <v>-15098</v>
      </c>
      <c r="I13" s="25">
        <v>79599</v>
      </c>
      <c r="J13" s="25">
        <v>94697</v>
      </c>
      <c r="K13" s="25">
        <f t="shared" si="6"/>
        <v>-169876</v>
      </c>
      <c r="L13" s="25">
        <v>7593</v>
      </c>
      <c r="M13" s="25">
        <v>177469</v>
      </c>
      <c r="N13" s="25">
        <f t="shared" si="7"/>
        <v>-323663</v>
      </c>
      <c r="O13" s="25">
        <v>48385</v>
      </c>
      <c r="P13" s="25">
        <v>372048</v>
      </c>
      <c r="Q13" s="3">
        <v>0</v>
      </c>
      <c r="R13" s="3"/>
    </row>
    <row r="14" spans="1:18" ht="21" customHeight="1" x14ac:dyDescent="0.2">
      <c r="A14" s="26" t="s">
        <v>14</v>
      </c>
      <c r="B14" s="27">
        <f t="shared" si="1"/>
        <v>-392785</v>
      </c>
      <c r="C14" s="27">
        <f t="shared" si="2"/>
        <v>283523</v>
      </c>
      <c r="D14" s="27">
        <f t="shared" si="3"/>
        <v>676308</v>
      </c>
      <c r="E14" s="27">
        <f t="shared" si="4"/>
        <v>135954</v>
      </c>
      <c r="F14" s="27">
        <v>138484</v>
      </c>
      <c r="G14" s="27">
        <v>2530</v>
      </c>
      <c r="H14" s="27">
        <f t="shared" si="5"/>
        <v>-12302</v>
      </c>
      <c r="I14" s="27">
        <v>83358</v>
      </c>
      <c r="J14" s="27">
        <v>95660</v>
      </c>
      <c r="K14" s="27">
        <f t="shared" si="6"/>
        <v>-189363</v>
      </c>
      <c r="L14" s="27">
        <v>8294</v>
      </c>
      <c r="M14" s="27">
        <v>197657</v>
      </c>
      <c r="N14" s="27">
        <f t="shared" si="7"/>
        <v>-327074</v>
      </c>
      <c r="O14" s="27">
        <v>53387</v>
      </c>
      <c r="P14" s="27">
        <v>380461</v>
      </c>
      <c r="Q14" s="3">
        <v>0</v>
      </c>
      <c r="R14" s="3"/>
    </row>
    <row r="15" spans="1:18" s="1" customFormat="1" ht="21" customHeight="1" x14ac:dyDescent="0.2">
      <c r="A15" s="24" t="s">
        <v>15</v>
      </c>
      <c r="B15" s="25">
        <f t="shared" si="1"/>
        <v>-403851</v>
      </c>
      <c r="C15" s="25">
        <f t="shared" si="2"/>
        <v>288485</v>
      </c>
      <c r="D15" s="25">
        <f t="shared" si="3"/>
        <v>692336</v>
      </c>
      <c r="E15" s="25">
        <f t="shared" si="4"/>
        <v>129303</v>
      </c>
      <c r="F15" s="25">
        <v>134272</v>
      </c>
      <c r="G15" s="25">
        <v>4969</v>
      </c>
      <c r="H15" s="25">
        <f t="shared" si="5"/>
        <v>-11662</v>
      </c>
      <c r="I15" s="25">
        <v>87214</v>
      </c>
      <c r="J15" s="25">
        <v>98876</v>
      </c>
      <c r="K15" s="25">
        <f t="shared" si="6"/>
        <v>-184111</v>
      </c>
      <c r="L15" s="25">
        <v>8359</v>
      </c>
      <c r="M15" s="25">
        <v>192470</v>
      </c>
      <c r="N15" s="25">
        <f t="shared" si="7"/>
        <v>-337381</v>
      </c>
      <c r="O15" s="25">
        <v>58640</v>
      </c>
      <c r="P15" s="25">
        <v>396021</v>
      </c>
      <c r="Q15" s="3">
        <v>0</v>
      </c>
      <c r="R15" s="3"/>
    </row>
    <row r="16" spans="1:18" ht="21" customHeight="1" x14ac:dyDescent="0.2">
      <c r="A16" s="26" t="s">
        <v>16</v>
      </c>
      <c r="B16" s="28">
        <f t="shared" si="1"/>
        <v>-417190</v>
      </c>
      <c r="C16" s="28">
        <f t="shared" si="2"/>
        <v>300456</v>
      </c>
      <c r="D16" s="28">
        <f t="shared" si="3"/>
        <v>717646</v>
      </c>
      <c r="E16" s="28">
        <f t="shared" si="4"/>
        <v>132929</v>
      </c>
      <c r="F16" s="28">
        <v>139373</v>
      </c>
      <c r="G16" s="28">
        <v>6444</v>
      </c>
      <c r="H16" s="28">
        <f t="shared" si="5"/>
        <v>-20258</v>
      </c>
      <c r="I16" s="28">
        <v>83607</v>
      </c>
      <c r="J16" s="28">
        <v>103865</v>
      </c>
      <c r="K16" s="28">
        <f t="shared" si="6"/>
        <v>-183267</v>
      </c>
      <c r="L16" s="28">
        <v>8442</v>
      </c>
      <c r="M16" s="28">
        <v>191709</v>
      </c>
      <c r="N16" s="28">
        <f t="shared" si="7"/>
        <v>-346594</v>
      </c>
      <c r="O16" s="28">
        <v>69034</v>
      </c>
      <c r="P16" s="28">
        <v>415628</v>
      </c>
      <c r="Q16" s="12">
        <v>6000</v>
      </c>
      <c r="R16" s="3"/>
    </row>
    <row r="17" spans="1:18" ht="21" customHeight="1" x14ac:dyDescent="0.2">
      <c r="A17" s="24" t="s">
        <v>17</v>
      </c>
      <c r="B17" s="25">
        <f t="shared" si="1"/>
        <v>-438116</v>
      </c>
      <c r="C17" s="25">
        <f t="shared" si="2"/>
        <v>311759</v>
      </c>
      <c r="D17" s="25">
        <f t="shared" si="3"/>
        <v>749875</v>
      </c>
      <c r="E17" s="25">
        <f t="shared" si="4"/>
        <v>140720</v>
      </c>
      <c r="F17" s="25">
        <v>144355</v>
      </c>
      <c r="G17" s="25">
        <v>3635</v>
      </c>
      <c r="H17" s="25">
        <f t="shared" si="5"/>
        <v>-24368</v>
      </c>
      <c r="I17" s="25">
        <v>86664</v>
      </c>
      <c r="J17" s="25">
        <v>111032</v>
      </c>
      <c r="K17" s="25">
        <f t="shared" si="6"/>
        <v>-196733</v>
      </c>
      <c r="L17" s="25">
        <v>8272</v>
      </c>
      <c r="M17" s="25">
        <v>205005</v>
      </c>
      <c r="N17" s="25">
        <f t="shared" si="7"/>
        <v>-357735</v>
      </c>
      <c r="O17" s="25">
        <v>72468</v>
      </c>
      <c r="P17" s="25">
        <v>430203</v>
      </c>
      <c r="Q17" s="3">
        <v>0</v>
      </c>
      <c r="R17" s="3"/>
    </row>
    <row r="18" spans="1:18" ht="21" customHeight="1" x14ac:dyDescent="0.2">
      <c r="A18" s="26" t="s">
        <v>18</v>
      </c>
      <c r="B18" s="27">
        <f t="shared" si="1"/>
        <v>-451189</v>
      </c>
      <c r="C18" s="27">
        <f t="shared" si="2"/>
        <v>320587</v>
      </c>
      <c r="D18" s="27">
        <f t="shared" si="3"/>
        <v>771776</v>
      </c>
      <c r="E18" s="27">
        <f t="shared" si="4"/>
        <v>144701</v>
      </c>
      <c r="F18" s="27">
        <v>149808</v>
      </c>
      <c r="G18" s="27">
        <v>5107</v>
      </c>
      <c r="H18" s="27">
        <f t="shared" si="5"/>
        <v>-33153</v>
      </c>
      <c r="I18" s="27">
        <v>83997</v>
      </c>
      <c r="J18" s="27">
        <v>117150</v>
      </c>
      <c r="K18" s="27">
        <f t="shared" si="6"/>
        <v>-196472</v>
      </c>
      <c r="L18" s="27">
        <v>8154</v>
      </c>
      <c r="M18" s="27">
        <v>204626</v>
      </c>
      <c r="N18" s="27">
        <f t="shared" si="7"/>
        <v>-366265</v>
      </c>
      <c r="O18" s="27">
        <v>78628</v>
      </c>
      <c r="P18" s="27">
        <v>444893</v>
      </c>
      <c r="Q18" s="3">
        <v>0</v>
      </c>
      <c r="R18" s="3"/>
    </row>
    <row r="19" spans="1:18" ht="21" customHeight="1" x14ac:dyDescent="0.2">
      <c r="A19" s="24" t="s">
        <v>19</v>
      </c>
      <c r="B19" s="25">
        <f t="shared" si="1"/>
        <v>-461285</v>
      </c>
      <c r="C19" s="25">
        <f t="shared" si="2"/>
        <v>329651</v>
      </c>
      <c r="D19" s="25">
        <f t="shared" si="3"/>
        <v>790936</v>
      </c>
      <c r="E19" s="25">
        <f t="shared" si="4"/>
        <v>145931</v>
      </c>
      <c r="F19" s="25">
        <v>153572</v>
      </c>
      <c r="G19" s="25">
        <v>7641</v>
      </c>
      <c r="H19" s="25">
        <f t="shared" si="5"/>
        <v>-30477</v>
      </c>
      <c r="I19" s="25">
        <v>84807</v>
      </c>
      <c r="J19" s="25">
        <v>115284</v>
      </c>
      <c r="K19" s="25">
        <f t="shared" si="6"/>
        <v>-194557</v>
      </c>
      <c r="L19" s="25">
        <v>8274</v>
      </c>
      <c r="M19" s="25">
        <v>202831</v>
      </c>
      <c r="N19" s="25">
        <f t="shared" si="7"/>
        <v>-382182</v>
      </c>
      <c r="O19" s="25">
        <v>82998</v>
      </c>
      <c r="P19" s="25">
        <v>465180</v>
      </c>
      <c r="Q19" s="3">
        <v>0</v>
      </c>
      <c r="R19" s="3"/>
    </row>
    <row r="20" spans="1:18" ht="21" customHeight="1" x14ac:dyDescent="0.2">
      <c r="A20" s="26" t="s">
        <v>20</v>
      </c>
      <c r="B20" s="28">
        <f t="shared" si="1"/>
        <v>-484189</v>
      </c>
      <c r="C20" s="28">
        <f t="shared" si="2"/>
        <v>343313</v>
      </c>
      <c r="D20" s="28">
        <f t="shared" si="3"/>
        <v>827502</v>
      </c>
      <c r="E20" s="28">
        <f t="shared" si="4"/>
        <v>138043</v>
      </c>
      <c r="F20" s="28">
        <v>141615</v>
      </c>
      <c r="G20" s="28">
        <v>3572</v>
      </c>
      <c r="H20" s="28">
        <f t="shared" si="5"/>
        <v>-39937</v>
      </c>
      <c r="I20" s="28">
        <v>86645</v>
      </c>
      <c r="J20" s="28">
        <v>126582</v>
      </c>
      <c r="K20" s="28">
        <f t="shared" si="6"/>
        <v>-190648</v>
      </c>
      <c r="L20" s="28">
        <v>6990</v>
      </c>
      <c r="M20" s="28">
        <v>197638</v>
      </c>
      <c r="N20" s="28">
        <f t="shared" si="7"/>
        <v>-391647</v>
      </c>
      <c r="O20" s="28">
        <v>108063</v>
      </c>
      <c r="P20" s="28">
        <v>499710</v>
      </c>
      <c r="Q20" s="12">
        <v>17173</v>
      </c>
      <c r="R20" s="3"/>
    </row>
    <row r="21" spans="1:18" s="1" customFormat="1" ht="21" customHeight="1" x14ac:dyDescent="0.2">
      <c r="A21" s="24" t="s">
        <v>21</v>
      </c>
      <c r="B21" s="25">
        <f t="shared" si="1"/>
        <v>-510105</v>
      </c>
      <c r="C21" s="25">
        <f t="shared" si="2"/>
        <v>358773</v>
      </c>
      <c r="D21" s="25">
        <f t="shared" si="3"/>
        <v>868878</v>
      </c>
      <c r="E21" s="25">
        <f t="shared" si="4"/>
        <v>144345</v>
      </c>
      <c r="F21" s="25">
        <v>148211</v>
      </c>
      <c r="G21" s="25">
        <v>3866</v>
      </c>
      <c r="H21" s="25">
        <f t="shared" si="5"/>
        <v>-44984</v>
      </c>
      <c r="I21" s="25">
        <v>86747</v>
      </c>
      <c r="J21" s="25">
        <v>131731</v>
      </c>
      <c r="K21" s="25">
        <f t="shared" si="6"/>
        <v>-200071</v>
      </c>
      <c r="L21" s="25">
        <v>7043</v>
      </c>
      <c r="M21" s="25">
        <v>207114</v>
      </c>
      <c r="N21" s="25">
        <f t="shared" si="7"/>
        <v>-409395</v>
      </c>
      <c r="O21" s="25">
        <v>116772</v>
      </c>
      <c r="P21" s="25">
        <v>526167</v>
      </c>
      <c r="Q21" s="3">
        <v>0</v>
      </c>
      <c r="R21" s="3"/>
    </row>
    <row r="22" spans="1:18" ht="21" customHeight="1" x14ac:dyDescent="0.2">
      <c r="A22" s="26" t="s">
        <v>22</v>
      </c>
      <c r="B22" s="27">
        <f t="shared" si="1"/>
        <v>-539482</v>
      </c>
      <c r="C22" s="27">
        <f t="shared" si="2"/>
        <v>362872</v>
      </c>
      <c r="D22" s="27">
        <f t="shared" si="3"/>
        <v>902354</v>
      </c>
      <c r="E22" s="27">
        <f t="shared" si="4"/>
        <v>143392</v>
      </c>
      <c r="F22" s="27">
        <v>152993</v>
      </c>
      <c r="G22" s="27">
        <v>9601</v>
      </c>
      <c r="H22" s="27">
        <f t="shared" si="5"/>
        <v>-68257</v>
      </c>
      <c r="I22" s="27">
        <v>76545</v>
      </c>
      <c r="J22" s="27">
        <v>144802</v>
      </c>
      <c r="K22" s="27">
        <f t="shared" si="6"/>
        <v>-193501</v>
      </c>
      <c r="L22" s="27">
        <v>7050</v>
      </c>
      <c r="M22" s="27">
        <v>200551</v>
      </c>
      <c r="N22" s="27">
        <f t="shared" si="7"/>
        <v>-421116</v>
      </c>
      <c r="O22" s="27">
        <v>126284</v>
      </c>
      <c r="P22" s="27">
        <v>547400</v>
      </c>
      <c r="Q22" s="3">
        <v>0</v>
      </c>
      <c r="R22" s="3"/>
    </row>
    <row r="23" spans="1:18" ht="21" customHeight="1" x14ac:dyDescent="0.2">
      <c r="A23" s="24" t="s">
        <v>23</v>
      </c>
      <c r="B23" s="25">
        <f t="shared" si="1"/>
        <v>-554392</v>
      </c>
      <c r="C23" s="25">
        <f t="shared" si="2"/>
        <v>377002</v>
      </c>
      <c r="D23" s="25">
        <f t="shared" si="3"/>
        <v>931394</v>
      </c>
      <c r="E23" s="25">
        <f t="shared" si="4"/>
        <v>145969</v>
      </c>
      <c r="F23" s="25">
        <v>155995</v>
      </c>
      <c r="G23" s="25">
        <v>10026</v>
      </c>
      <c r="H23" s="25">
        <f t="shared" si="5"/>
        <v>-79161</v>
      </c>
      <c r="I23" s="25">
        <v>78572</v>
      </c>
      <c r="J23" s="25">
        <v>157733</v>
      </c>
      <c r="K23" s="25">
        <f t="shared" si="6"/>
        <v>-188112</v>
      </c>
      <c r="L23" s="25">
        <v>6934</v>
      </c>
      <c r="M23" s="25">
        <v>195046</v>
      </c>
      <c r="N23" s="25">
        <f t="shared" si="7"/>
        <v>-433088</v>
      </c>
      <c r="O23" s="25">
        <v>135501</v>
      </c>
      <c r="P23" s="25">
        <v>568589</v>
      </c>
      <c r="Q23" s="3">
        <v>0</v>
      </c>
      <c r="R23" s="3"/>
    </row>
    <row r="24" spans="1:18" ht="21" customHeight="1" x14ac:dyDescent="0.2">
      <c r="A24" s="26" t="s">
        <v>0</v>
      </c>
      <c r="B24" s="28">
        <f t="shared" si="1"/>
        <v>-587656</v>
      </c>
      <c r="C24" s="28">
        <f t="shared" si="2"/>
        <v>381991</v>
      </c>
      <c r="D24" s="28">
        <f t="shared" si="3"/>
        <v>969647</v>
      </c>
      <c r="E24" s="28">
        <f t="shared" si="4"/>
        <v>140374</v>
      </c>
      <c r="F24" s="28">
        <v>160535</v>
      </c>
      <c r="G24" s="28">
        <v>20161</v>
      </c>
      <c r="H24" s="28">
        <f t="shared" si="5"/>
        <v>-96981</v>
      </c>
      <c r="I24" s="28">
        <v>74478</v>
      </c>
      <c r="J24" s="28">
        <v>171459</v>
      </c>
      <c r="K24" s="28">
        <f t="shared" si="6"/>
        <v>-184143</v>
      </c>
      <c r="L24" s="28">
        <v>6932</v>
      </c>
      <c r="M24" s="28">
        <v>191075</v>
      </c>
      <c r="N24" s="28">
        <f t="shared" si="7"/>
        <v>-446906</v>
      </c>
      <c r="O24" s="28">
        <v>140046</v>
      </c>
      <c r="P24" s="28">
        <v>586952</v>
      </c>
      <c r="Q24" s="12">
        <v>18983</v>
      </c>
      <c r="R24" s="3"/>
    </row>
    <row r="25" spans="1:18" ht="21" customHeight="1" x14ac:dyDescent="0.2">
      <c r="A25" s="24" t="s">
        <v>1</v>
      </c>
      <c r="B25" s="25">
        <f t="shared" si="1"/>
        <v>-612901</v>
      </c>
      <c r="C25" s="25">
        <f t="shared" si="2"/>
        <v>392337</v>
      </c>
      <c r="D25" s="25">
        <f t="shared" si="3"/>
        <v>1005238</v>
      </c>
      <c r="E25" s="25">
        <f t="shared" si="4"/>
        <v>133419</v>
      </c>
      <c r="F25" s="25">
        <v>172207</v>
      </c>
      <c r="G25" s="25">
        <v>38788</v>
      </c>
      <c r="H25" s="25">
        <f t="shared" si="5"/>
        <v>-98959</v>
      </c>
      <c r="I25" s="25">
        <v>76309</v>
      </c>
      <c r="J25" s="25">
        <v>175268</v>
      </c>
      <c r="K25" s="25">
        <f t="shared" si="6"/>
        <v>-174275</v>
      </c>
      <c r="L25" s="25">
        <v>6815</v>
      </c>
      <c r="M25" s="25">
        <v>181090</v>
      </c>
      <c r="N25" s="25">
        <f t="shared" si="7"/>
        <v>-473086</v>
      </c>
      <c r="O25" s="25">
        <v>137006</v>
      </c>
      <c r="P25" s="25">
        <v>610092</v>
      </c>
      <c r="Q25" s="3">
        <v>0</v>
      </c>
      <c r="R25" s="3"/>
    </row>
    <row r="26" spans="1:18" ht="21" customHeight="1" x14ac:dyDescent="0.2">
      <c r="A26" s="26" t="s">
        <v>24</v>
      </c>
      <c r="B26" s="27">
        <f t="shared" si="1"/>
        <v>-621778</v>
      </c>
      <c r="C26" s="27">
        <f t="shared" si="2"/>
        <v>389994</v>
      </c>
      <c r="D26" s="27">
        <f t="shared" si="3"/>
        <v>1011772</v>
      </c>
      <c r="E26" s="27">
        <f t="shared" si="4"/>
        <v>138797</v>
      </c>
      <c r="F26" s="27">
        <v>175130</v>
      </c>
      <c r="G26" s="27">
        <v>36333</v>
      </c>
      <c r="H26" s="27">
        <f t="shared" si="5"/>
        <v>-117946</v>
      </c>
      <c r="I26" s="27">
        <v>67820</v>
      </c>
      <c r="J26" s="27">
        <v>185766</v>
      </c>
      <c r="K26" s="27">
        <f t="shared" si="6"/>
        <v>-172286</v>
      </c>
      <c r="L26" s="27">
        <v>6418</v>
      </c>
      <c r="M26" s="27">
        <v>178704</v>
      </c>
      <c r="N26" s="27">
        <f t="shared" si="7"/>
        <v>-470343</v>
      </c>
      <c r="O26" s="27">
        <v>140626</v>
      </c>
      <c r="P26" s="27">
        <v>610969</v>
      </c>
      <c r="Q26" s="3">
        <v>0</v>
      </c>
      <c r="R26" s="3"/>
    </row>
    <row r="27" spans="1:18" ht="21" customHeight="1" x14ac:dyDescent="0.2">
      <c r="A27" s="24" t="s">
        <v>25</v>
      </c>
      <c r="B27" s="25">
        <f t="shared" si="1"/>
        <v>-634510</v>
      </c>
      <c r="C27" s="25">
        <f t="shared" si="2"/>
        <v>397399</v>
      </c>
      <c r="D27" s="25">
        <f t="shared" si="3"/>
        <v>1031909</v>
      </c>
      <c r="E27" s="25">
        <f t="shared" si="4"/>
        <v>148378</v>
      </c>
      <c r="F27" s="25">
        <v>176166</v>
      </c>
      <c r="G27" s="25">
        <v>27788</v>
      </c>
      <c r="H27" s="25">
        <f t="shared" si="5"/>
        <v>-142032</v>
      </c>
      <c r="I27" s="25">
        <v>64634</v>
      </c>
      <c r="J27" s="25">
        <v>206666</v>
      </c>
      <c r="K27" s="25">
        <f t="shared" si="6"/>
        <v>-170992</v>
      </c>
      <c r="L27" s="25">
        <v>6697</v>
      </c>
      <c r="M27" s="25">
        <v>177689</v>
      </c>
      <c r="N27" s="25">
        <f t="shared" si="7"/>
        <v>-469864</v>
      </c>
      <c r="O27" s="25">
        <v>149902</v>
      </c>
      <c r="P27" s="25">
        <v>619766</v>
      </c>
      <c r="Q27" s="3">
        <v>0</v>
      </c>
      <c r="R27" s="3"/>
    </row>
    <row r="28" spans="1:18" ht="21" customHeight="1" x14ac:dyDescent="0.2">
      <c r="A28" s="26" t="s">
        <v>26</v>
      </c>
      <c r="B28" s="28">
        <f t="shared" si="1"/>
        <v>-718661</v>
      </c>
      <c r="C28" s="28">
        <f t="shared" si="2"/>
        <v>405376</v>
      </c>
      <c r="D28" s="28">
        <f t="shared" si="3"/>
        <v>1124037</v>
      </c>
      <c r="E28" s="28">
        <f t="shared" si="4"/>
        <v>177240</v>
      </c>
      <c r="F28" s="28">
        <v>184375</v>
      </c>
      <c r="G28" s="28">
        <v>7135</v>
      </c>
      <c r="H28" s="28">
        <f t="shared" si="5"/>
        <v>-188128</v>
      </c>
      <c r="I28" s="28">
        <v>61954</v>
      </c>
      <c r="J28" s="28">
        <v>250082</v>
      </c>
      <c r="K28" s="28">
        <f t="shared" si="6"/>
        <v>-190537</v>
      </c>
      <c r="L28" s="28">
        <v>7791</v>
      </c>
      <c r="M28" s="28">
        <v>198328</v>
      </c>
      <c r="N28" s="28">
        <f t="shared" si="7"/>
        <v>-517236</v>
      </c>
      <c r="O28" s="28">
        <v>151256</v>
      </c>
      <c r="P28" s="28">
        <v>668492</v>
      </c>
      <c r="Q28" s="12">
        <v>25931</v>
      </c>
      <c r="R28" s="3"/>
    </row>
    <row r="29" spans="1:18" ht="21" customHeight="1" x14ac:dyDescent="0.2">
      <c r="A29" s="24" t="s">
        <v>78</v>
      </c>
      <c r="B29" s="25">
        <f t="shared" ref="B29:B36" si="8">+C29-D29</f>
        <v>-763102</v>
      </c>
      <c r="C29" s="25">
        <f t="shared" ref="C29:C36" si="9">+F29+I29+L29+O29</f>
        <v>440361</v>
      </c>
      <c r="D29" s="25">
        <f t="shared" si="3"/>
        <v>1203463</v>
      </c>
      <c r="E29" s="25">
        <f t="shared" ref="E29:E36" si="10">+F29-G29</f>
        <v>209115</v>
      </c>
      <c r="F29" s="25">
        <v>217162</v>
      </c>
      <c r="G29" s="25">
        <v>8047</v>
      </c>
      <c r="H29" s="25">
        <f t="shared" ref="H29:H36" si="11">+I29-J29</f>
        <v>-206892</v>
      </c>
      <c r="I29" s="25">
        <v>51462</v>
      </c>
      <c r="J29" s="25">
        <v>258354</v>
      </c>
      <c r="K29" s="25">
        <f t="shared" ref="K29:K36" si="12">+L29-M29</f>
        <v>-213002</v>
      </c>
      <c r="L29" s="25">
        <v>9143</v>
      </c>
      <c r="M29" s="25">
        <v>222145</v>
      </c>
      <c r="N29" s="25">
        <f t="shared" si="7"/>
        <v>-552323</v>
      </c>
      <c r="O29" s="25">
        <v>162594</v>
      </c>
      <c r="P29" s="25">
        <v>714917</v>
      </c>
      <c r="Q29" s="3">
        <v>0</v>
      </c>
      <c r="R29" s="3"/>
    </row>
    <row r="30" spans="1:18" ht="21" customHeight="1" x14ac:dyDescent="0.2">
      <c r="A30" s="26" t="s">
        <v>79</v>
      </c>
      <c r="B30" s="27">
        <f t="shared" si="8"/>
        <v>-769803</v>
      </c>
      <c r="C30" s="27">
        <f t="shared" si="9"/>
        <v>441767</v>
      </c>
      <c r="D30" s="27">
        <f t="shared" si="3"/>
        <v>1211570</v>
      </c>
      <c r="E30" s="27">
        <f t="shared" si="10"/>
        <v>203028</v>
      </c>
      <c r="F30" s="27">
        <v>213334</v>
      </c>
      <c r="G30" s="27">
        <v>10306</v>
      </c>
      <c r="H30" s="27">
        <f t="shared" si="11"/>
        <v>-205325</v>
      </c>
      <c r="I30" s="27">
        <v>47153</v>
      </c>
      <c r="J30" s="27">
        <v>252478</v>
      </c>
      <c r="K30" s="27">
        <f t="shared" si="12"/>
        <v>-211479</v>
      </c>
      <c r="L30" s="27">
        <v>8452</v>
      </c>
      <c r="M30" s="27">
        <v>219931</v>
      </c>
      <c r="N30" s="27">
        <f t="shared" si="7"/>
        <v>-556027</v>
      </c>
      <c r="O30" s="27">
        <v>172828</v>
      </c>
      <c r="P30" s="27">
        <v>728855</v>
      </c>
      <c r="Q30" s="3">
        <v>0</v>
      </c>
      <c r="R30" s="3"/>
    </row>
    <row r="31" spans="1:18" ht="21" customHeight="1" x14ac:dyDescent="0.2">
      <c r="A31" s="24" t="s">
        <v>80</v>
      </c>
      <c r="B31" s="25">
        <f t="shared" si="8"/>
        <v>-784043</v>
      </c>
      <c r="C31" s="25">
        <f t="shared" si="9"/>
        <v>452281</v>
      </c>
      <c r="D31" s="25">
        <f t="shared" si="3"/>
        <v>1236324</v>
      </c>
      <c r="E31" s="25">
        <f t="shared" si="10"/>
        <v>210725</v>
      </c>
      <c r="F31" s="25">
        <v>225809</v>
      </c>
      <c r="G31" s="25">
        <v>15084</v>
      </c>
      <c r="H31" s="25">
        <f t="shared" si="11"/>
        <v>-210869</v>
      </c>
      <c r="I31" s="25">
        <v>41514</v>
      </c>
      <c r="J31" s="25">
        <v>252383</v>
      </c>
      <c r="K31" s="25">
        <f t="shared" si="12"/>
        <v>-230105</v>
      </c>
      <c r="L31" s="25">
        <v>8067</v>
      </c>
      <c r="M31" s="25">
        <v>238172</v>
      </c>
      <c r="N31" s="25">
        <f t="shared" si="7"/>
        <v>-553794</v>
      </c>
      <c r="O31" s="25">
        <v>176891</v>
      </c>
      <c r="P31" s="25">
        <v>730685</v>
      </c>
      <c r="Q31" s="3">
        <v>0</v>
      </c>
      <c r="R31" s="3"/>
    </row>
    <row r="32" spans="1:18" ht="21" customHeight="1" x14ac:dyDescent="0.2">
      <c r="A32" s="26" t="s">
        <v>81</v>
      </c>
      <c r="B32" s="28">
        <f t="shared" si="8"/>
        <v>-790979</v>
      </c>
      <c r="C32" s="28">
        <f t="shared" si="9"/>
        <v>445112</v>
      </c>
      <c r="D32" s="28">
        <f t="shared" si="3"/>
        <v>1236091</v>
      </c>
      <c r="E32" s="28">
        <f t="shared" si="10"/>
        <v>211755</v>
      </c>
      <c r="F32" s="28">
        <v>227074</v>
      </c>
      <c r="G32" s="28">
        <v>15319</v>
      </c>
      <c r="H32" s="28">
        <f t="shared" si="11"/>
        <v>-217027</v>
      </c>
      <c r="I32" s="28">
        <v>34317</v>
      </c>
      <c r="J32" s="28">
        <v>251344</v>
      </c>
      <c r="K32" s="28">
        <f t="shared" si="12"/>
        <v>-239556</v>
      </c>
      <c r="L32" s="28">
        <v>7983</v>
      </c>
      <c r="M32" s="28">
        <v>247539</v>
      </c>
      <c r="N32" s="28">
        <f t="shared" si="7"/>
        <v>-546151</v>
      </c>
      <c r="O32" s="28">
        <v>175738</v>
      </c>
      <c r="P32" s="28">
        <v>721889</v>
      </c>
      <c r="Q32" s="12">
        <v>28703</v>
      </c>
      <c r="R32" s="3"/>
    </row>
    <row r="33" spans="1:18" ht="21" customHeight="1" x14ac:dyDescent="0.2">
      <c r="A33" s="24" t="s">
        <v>82</v>
      </c>
      <c r="B33" s="25">
        <f t="shared" si="8"/>
        <v>-802433</v>
      </c>
      <c r="C33" s="25">
        <f t="shared" si="9"/>
        <v>494752</v>
      </c>
      <c r="D33" s="25">
        <f t="shared" si="3"/>
        <v>1297185</v>
      </c>
      <c r="E33" s="25">
        <f t="shared" si="10"/>
        <v>226595</v>
      </c>
      <c r="F33" s="25">
        <v>244904</v>
      </c>
      <c r="G33" s="25">
        <v>18309</v>
      </c>
      <c r="H33" s="25">
        <f t="shared" si="11"/>
        <v>-242409</v>
      </c>
      <c r="I33" s="25">
        <v>43806</v>
      </c>
      <c r="J33" s="25">
        <v>286215</v>
      </c>
      <c r="K33" s="25">
        <f t="shared" si="12"/>
        <v>-267722</v>
      </c>
      <c r="L33" s="25">
        <v>8385</v>
      </c>
      <c r="M33" s="25">
        <v>276107</v>
      </c>
      <c r="N33" s="25">
        <f t="shared" si="7"/>
        <v>-518897</v>
      </c>
      <c r="O33" s="25">
        <v>197657</v>
      </c>
      <c r="P33" s="25">
        <v>716554</v>
      </c>
      <c r="Q33" s="3">
        <v>20797</v>
      </c>
      <c r="R33" s="3"/>
    </row>
    <row r="34" spans="1:18" ht="21" customHeight="1" x14ac:dyDescent="0.2">
      <c r="A34" s="26" t="s">
        <v>83</v>
      </c>
      <c r="B34" s="27">
        <f t="shared" si="8"/>
        <v>-818977</v>
      </c>
      <c r="C34" s="27">
        <f t="shared" si="9"/>
        <v>549249</v>
      </c>
      <c r="D34" s="27">
        <f t="shared" si="3"/>
        <v>1368226</v>
      </c>
      <c r="E34" s="27">
        <f t="shared" si="10"/>
        <v>269779</v>
      </c>
      <c r="F34" s="27">
        <v>290183</v>
      </c>
      <c r="G34" s="27">
        <v>20404</v>
      </c>
      <c r="H34" s="27">
        <f t="shared" si="11"/>
        <v>-263343</v>
      </c>
      <c r="I34" s="27">
        <v>48820</v>
      </c>
      <c r="J34" s="27">
        <v>312163</v>
      </c>
      <c r="K34" s="27">
        <f t="shared" si="12"/>
        <v>-287437</v>
      </c>
      <c r="L34" s="27">
        <v>9765</v>
      </c>
      <c r="M34" s="27">
        <v>297202</v>
      </c>
      <c r="N34" s="27">
        <f t="shared" si="7"/>
        <v>-537976</v>
      </c>
      <c r="O34" s="27">
        <v>200481</v>
      </c>
      <c r="P34" s="27">
        <v>738457</v>
      </c>
      <c r="Q34" s="3">
        <v>22070</v>
      </c>
      <c r="R34" s="3"/>
    </row>
    <row r="35" spans="1:18" ht="21" customHeight="1" x14ac:dyDescent="0.2">
      <c r="A35" s="24" t="s">
        <v>84</v>
      </c>
      <c r="B35" s="25">
        <f t="shared" si="8"/>
        <v>-881043</v>
      </c>
      <c r="C35" s="25">
        <f t="shared" si="9"/>
        <v>537294</v>
      </c>
      <c r="D35" s="25">
        <f t="shared" si="3"/>
        <v>1418337</v>
      </c>
      <c r="E35" s="25">
        <f t="shared" si="10"/>
        <v>263283</v>
      </c>
      <c r="F35" s="25">
        <v>288602</v>
      </c>
      <c r="G35" s="25">
        <v>25319</v>
      </c>
      <c r="H35" s="25">
        <f t="shared" si="11"/>
        <v>-270819</v>
      </c>
      <c r="I35" s="25">
        <v>41543</v>
      </c>
      <c r="J35" s="25">
        <v>312362</v>
      </c>
      <c r="K35" s="25">
        <f t="shared" si="12"/>
        <v>-317381</v>
      </c>
      <c r="L35" s="25">
        <v>8900</v>
      </c>
      <c r="M35" s="25">
        <v>326281</v>
      </c>
      <c r="N35" s="25">
        <f t="shared" si="7"/>
        <v>-556126</v>
      </c>
      <c r="O35" s="25">
        <v>198249</v>
      </c>
      <c r="P35" s="25">
        <v>754375</v>
      </c>
      <c r="Q35" s="3">
        <v>23143</v>
      </c>
      <c r="R35" s="3"/>
    </row>
    <row r="36" spans="1:18" ht="21" customHeight="1" x14ac:dyDescent="0.2">
      <c r="A36" s="26" t="s">
        <v>85</v>
      </c>
      <c r="B36" s="28">
        <f t="shared" si="8"/>
        <v>-926816</v>
      </c>
      <c r="C36" s="28">
        <f t="shared" si="9"/>
        <v>552970</v>
      </c>
      <c r="D36" s="28">
        <f t="shared" si="3"/>
        <v>1479786</v>
      </c>
      <c r="E36" s="28">
        <f t="shared" si="10"/>
        <v>256832</v>
      </c>
      <c r="F36" s="28">
        <v>277267</v>
      </c>
      <c r="G36" s="28">
        <v>20435</v>
      </c>
      <c r="H36" s="28">
        <f t="shared" si="11"/>
        <v>-285977</v>
      </c>
      <c r="I36" s="28">
        <v>46556</v>
      </c>
      <c r="J36" s="28">
        <v>332533</v>
      </c>
      <c r="K36" s="28">
        <f t="shared" si="12"/>
        <v>-315891</v>
      </c>
      <c r="L36" s="28">
        <v>9262</v>
      </c>
      <c r="M36" s="28">
        <v>325153</v>
      </c>
      <c r="N36" s="28">
        <f t="shared" si="7"/>
        <v>-581780</v>
      </c>
      <c r="O36" s="28">
        <v>219885</v>
      </c>
      <c r="P36" s="28">
        <v>801665</v>
      </c>
      <c r="Q36" s="12">
        <v>34871</v>
      </c>
      <c r="R36" s="3"/>
    </row>
    <row r="37" spans="1:18" ht="21" customHeight="1" x14ac:dyDescent="0.2">
      <c r="A37" s="24" t="s">
        <v>86</v>
      </c>
      <c r="B37" s="25">
        <f t="shared" ref="B37:B44" si="13">+C37-D37</f>
        <v>-954967</v>
      </c>
      <c r="C37" s="25">
        <f t="shared" ref="C37:C44" si="14">+F37+I37+L37+O37</f>
        <v>593772</v>
      </c>
      <c r="D37" s="25">
        <f t="shared" si="3"/>
        <v>1548739</v>
      </c>
      <c r="E37" s="25">
        <f t="shared" ref="E37:E44" si="15">+F37-G37</f>
        <v>270733</v>
      </c>
      <c r="F37" s="25">
        <v>301089</v>
      </c>
      <c r="G37" s="25">
        <v>30356</v>
      </c>
      <c r="H37" s="25">
        <f t="shared" ref="H37:H44" si="16">+I37-J37</f>
        <v>-287636</v>
      </c>
      <c r="I37" s="25">
        <v>47348</v>
      </c>
      <c r="J37" s="25">
        <v>334984</v>
      </c>
      <c r="K37" s="25">
        <f t="shared" ref="K37:K44" si="17">+L37-M37</f>
        <v>-324918</v>
      </c>
      <c r="L37" s="25">
        <v>9024</v>
      </c>
      <c r="M37" s="25">
        <v>333942</v>
      </c>
      <c r="N37" s="25">
        <f t="shared" si="7"/>
        <v>-613146</v>
      </c>
      <c r="O37" s="25">
        <v>236311</v>
      </c>
      <c r="P37" s="25">
        <v>849457</v>
      </c>
      <c r="Q37" s="12">
        <v>38486</v>
      </c>
      <c r="R37" s="3"/>
    </row>
    <row r="38" spans="1:18" ht="21" customHeight="1" x14ac:dyDescent="0.2">
      <c r="A38" s="26" t="s">
        <v>87</v>
      </c>
      <c r="B38" s="27">
        <f t="shared" si="13"/>
        <v>-987084</v>
      </c>
      <c r="C38" s="27">
        <f t="shared" si="14"/>
        <v>596393</v>
      </c>
      <c r="D38" s="27">
        <f t="shared" si="3"/>
        <v>1583477</v>
      </c>
      <c r="E38" s="27">
        <f t="shared" si="15"/>
        <v>277666</v>
      </c>
      <c r="F38" s="27">
        <v>300416</v>
      </c>
      <c r="G38" s="27">
        <v>22750</v>
      </c>
      <c r="H38" s="27">
        <f t="shared" si="16"/>
        <v>-315195</v>
      </c>
      <c r="I38" s="27">
        <v>42584</v>
      </c>
      <c r="J38" s="27">
        <v>357779</v>
      </c>
      <c r="K38" s="27">
        <f t="shared" si="17"/>
        <v>-342527</v>
      </c>
      <c r="L38" s="27">
        <v>8813</v>
      </c>
      <c r="M38" s="27">
        <v>351340</v>
      </c>
      <c r="N38" s="27">
        <f t="shared" si="7"/>
        <v>-607028</v>
      </c>
      <c r="O38" s="27">
        <v>244580</v>
      </c>
      <c r="P38" s="27">
        <v>851608</v>
      </c>
      <c r="Q38" s="12">
        <v>39231</v>
      </c>
    </row>
    <row r="39" spans="1:18" ht="21" customHeight="1" x14ac:dyDescent="0.2">
      <c r="A39" s="24" t="s">
        <v>88</v>
      </c>
      <c r="B39" s="25">
        <f t="shared" si="13"/>
        <v>-977631</v>
      </c>
      <c r="C39" s="25">
        <f t="shared" si="14"/>
        <v>658988</v>
      </c>
      <c r="D39" s="25">
        <f t="shared" si="3"/>
        <v>1636619</v>
      </c>
      <c r="E39" s="25">
        <f t="shared" si="15"/>
        <v>305620</v>
      </c>
      <c r="F39" s="25">
        <v>326934</v>
      </c>
      <c r="G39" s="25">
        <v>21314</v>
      </c>
      <c r="H39" s="25">
        <f t="shared" si="16"/>
        <v>-292787</v>
      </c>
      <c r="I39" s="25">
        <v>60383</v>
      </c>
      <c r="J39" s="25">
        <v>353170</v>
      </c>
      <c r="K39" s="25">
        <f t="shared" si="17"/>
        <v>-381919</v>
      </c>
      <c r="L39" s="25">
        <v>10032</v>
      </c>
      <c r="M39" s="25">
        <v>391951</v>
      </c>
      <c r="N39" s="25">
        <f t="shared" si="7"/>
        <v>-608545</v>
      </c>
      <c r="O39" s="25">
        <v>261639</v>
      </c>
      <c r="P39" s="25">
        <v>870184</v>
      </c>
      <c r="Q39" s="12">
        <v>42738</v>
      </c>
    </row>
    <row r="40" spans="1:18" ht="21" customHeight="1" x14ac:dyDescent="0.2">
      <c r="A40" s="26" t="s">
        <v>89</v>
      </c>
      <c r="B40" s="28">
        <f t="shared" si="13"/>
        <v>-978627</v>
      </c>
      <c r="C40" s="28">
        <f t="shared" si="14"/>
        <v>676797</v>
      </c>
      <c r="D40" s="28">
        <f t="shared" si="3"/>
        <v>1655424</v>
      </c>
      <c r="E40" s="28">
        <f t="shared" si="15"/>
        <v>317315</v>
      </c>
      <c r="F40" s="28">
        <v>334536</v>
      </c>
      <c r="G40" s="28">
        <v>17221</v>
      </c>
      <c r="H40" s="28">
        <f t="shared" si="16"/>
        <v>-286493</v>
      </c>
      <c r="I40" s="28">
        <v>62146</v>
      </c>
      <c r="J40" s="28">
        <v>348639</v>
      </c>
      <c r="K40" s="28">
        <f t="shared" si="17"/>
        <v>-384850</v>
      </c>
      <c r="L40" s="28">
        <v>11920</v>
      </c>
      <c r="M40" s="28">
        <v>396770</v>
      </c>
      <c r="N40" s="28">
        <f t="shared" si="7"/>
        <v>-624599</v>
      </c>
      <c r="O40" s="28">
        <v>268195</v>
      </c>
      <c r="P40" s="28">
        <v>892794</v>
      </c>
      <c r="Q40" s="12">
        <v>48353</v>
      </c>
    </row>
    <row r="41" spans="1:18" ht="21" customHeight="1" x14ac:dyDescent="0.2">
      <c r="A41" s="24" t="s">
        <v>90</v>
      </c>
      <c r="B41" s="25">
        <f t="shared" si="13"/>
        <v>-1016200</v>
      </c>
      <c r="C41" s="25">
        <f t="shared" si="14"/>
        <v>635345</v>
      </c>
      <c r="D41" s="25">
        <f t="shared" si="3"/>
        <v>1651545</v>
      </c>
      <c r="E41" s="25">
        <f t="shared" si="15"/>
        <v>290151</v>
      </c>
      <c r="F41" s="25">
        <v>311139</v>
      </c>
      <c r="G41" s="25">
        <v>20988</v>
      </c>
      <c r="H41" s="25">
        <f t="shared" si="16"/>
        <v>-289725</v>
      </c>
      <c r="I41" s="25">
        <v>46260</v>
      </c>
      <c r="J41" s="25">
        <v>335985</v>
      </c>
      <c r="K41" s="25">
        <f t="shared" si="17"/>
        <v>-395455</v>
      </c>
      <c r="L41" s="25">
        <v>10954</v>
      </c>
      <c r="M41" s="25">
        <v>406409</v>
      </c>
      <c r="N41" s="25">
        <f t="shared" si="7"/>
        <v>-621171</v>
      </c>
      <c r="O41" s="25">
        <v>266992</v>
      </c>
      <c r="P41" s="25">
        <v>888163</v>
      </c>
    </row>
    <row r="42" spans="1:18" ht="21" customHeight="1" x14ac:dyDescent="0.2">
      <c r="A42" s="26" t="s">
        <v>91</v>
      </c>
      <c r="B42" s="27">
        <f t="shared" si="13"/>
        <v>-1018188</v>
      </c>
      <c r="C42" s="27">
        <f t="shared" si="14"/>
        <v>677971</v>
      </c>
      <c r="D42" s="27">
        <f t="shared" si="3"/>
        <v>1696159</v>
      </c>
      <c r="E42" s="27">
        <f t="shared" si="15"/>
        <v>318060</v>
      </c>
      <c r="F42" s="27">
        <v>343639</v>
      </c>
      <c r="G42" s="27">
        <v>25579</v>
      </c>
      <c r="H42" s="27">
        <f t="shared" si="16"/>
        <v>-282883</v>
      </c>
      <c r="I42" s="27">
        <v>53317</v>
      </c>
      <c r="J42" s="27">
        <v>336200</v>
      </c>
      <c r="K42" s="27">
        <f t="shared" si="17"/>
        <v>-424100</v>
      </c>
      <c r="L42" s="27">
        <v>11075</v>
      </c>
      <c r="M42" s="27">
        <v>435175</v>
      </c>
      <c r="N42" s="27">
        <f t="shared" si="7"/>
        <v>-629265</v>
      </c>
      <c r="O42" s="27">
        <v>269940</v>
      </c>
      <c r="P42" s="27">
        <v>899205</v>
      </c>
    </row>
    <row r="43" spans="1:18" ht="21" customHeight="1" x14ac:dyDescent="0.2">
      <c r="A43" s="24" t="s">
        <v>92</v>
      </c>
      <c r="B43" s="25">
        <f t="shared" si="13"/>
        <v>-1030637</v>
      </c>
      <c r="C43" s="25">
        <f t="shared" si="14"/>
        <v>676750</v>
      </c>
      <c r="D43" s="25">
        <f t="shared" si="3"/>
        <v>1707387</v>
      </c>
      <c r="E43" s="25">
        <f t="shared" si="15"/>
        <v>312834</v>
      </c>
      <c r="F43" s="25">
        <v>336253</v>
      </c>
      <c r="G43" s="25">
        <v>23419</v>
      </c>
      <c r="H43" s="25">
        <f t="shared" si="16"/>
        <v>-276083</v>
      </c>
      <c r="I43" s="25">
        <v>58737</v>
      </c>
      <c r="J43" s="25">
        <v>334820</v>
      </c>
      <c r="K43" s="25">
        <f t="shared" si="17"/>
        <v>-441109</v>
      </c>
      <c r="L43" s="25">
        <v>10509</v>
      </c>
      <c r="M43" s="25">
        <v>451618</v>
      </c>
      <c r="N43" s="25">
        <f t="shared" si="7"/>
        <v>-626279</v>
      </c>
      <c r="O43" s="25">
        <v>271251</v>
      </c>
      <c r="P43" s="25">
        <v>897530</v>
      </c>
    </row>
    <row r="44" spans="1:18" ht="21" customHeight="1" x14ac:dyDescent="0.2">
      <c r="A44" s="26" t="s">
        <v>93</v>
      </c>
      <c r="B44" s="28">
        <f t="shared" si="13"/>
        <v>-1062101</v>
      </c>
      <c r="C44" s="28">
        <f t="shared" si="14"/>
        <v>681448</v>
      </c>
      <c r="D44" s="28">
        <f t="shared" si="3"/>
        <v>1743549</v>
      </c>
      <c r="E44" s="28">
        <f t="shared" si="15"/>
        <v>320451</v>
      </c>
      <c r="F44" s="28">
        <v>337674</v>
      </c>
      <c r="G44" s="28">
        <v>17223</v>
      </c>
      <c r="H44" s="28">
        <f t="shared" si="16"/>
        <v>-285660</v>
      </c>
      <c r="I44" s="28">
        <v>61023</v>
      </c>
      <c r="J44" s="28">
        <v>346683</v>
      </c>
      <c r="K44" s="28">
        <f t="shared" si="17"/>
        <v>-455669</v>
      </c>
      <c r="L44" s="28">
        <v>10462</v>
      </c>
      <c r="M44" s="28">
        <v>466131</v>
      </c>
      <c r="N44" s="28">
        <f t="shared" si="7"/>
        <v>-641223</v>
      </c>
      <c r="O44" s="28">
        <v>272289</v>
      </c>
      <c r="P44" s="28">
        <v>913512</v>
      </c>
    </row>
    <row r="45" spans="1:18" ht="21" customHeight="1" x14ac:dyDescent="0.2">
      <c r="A45" s="24" t="s">
        <v>94</v>
      </c>
      <c r="B45" s="25">
        <f t="shared" ref="B45:B52" si="18">+C45-D45</f>
        <v>-1058539</v>
      </c>
      <c r="C45" s="25">
        <f t="shared" ref="C45:C52" si="19">+F45+I45+L45+O45</f>
        <v>702427</v>
      </c>
      <c r="D45" s="25">
        <f t="shared" si="3"/>
        <v>1760966</v>
      </c>
      <c r="E45" s="25">
        <f t="shared" ref="E45:E52" si="20">+F45-G45</f>
        <v>331248</v>
      </c>
      <c r="F45" s="25">
        <v>354889</v>
      </c>
      <c r="G45" s="25">
        <v>23641</v>
      </c>
      <c r="H45" s="25">
        <f t="shared" ref="H45:H52" si="21">+I45-J45</f>
        <v>-288054</v>
      </c>
      <c r="I45" s="25">
        <v>54208</v>
      </c>
      <c r="J45" s="25">
        <v>342262</v>
      </c>
      <c r="K45" s="25">
        <f t="shared" ref="K45:K52" si="22">+L45-M45</f>
        <v>-467080</v>
      </c>
      <c r="L45" s="25">
        <v>10763</v>
      </c>
      <c r="M45" s="25">
        <v>477843</v>
      </c>
      <c r="N45" s="25">
        <f t="shared" si="7"/>
        <v>-634653</v>
      </c>
      <c r="O45" s="25">
        <v>282567</v>
      </c>
      <c r="P45" s="25">
        <v>917220</v>
      </c>
    </row>
    <row r="46" spans="1:18" ht="21" customHeight="1" x14ac:dyDescent="0.2">
      <c r="A46" s="26" t="s">
        <v>95</v>
      </c>
      <c r="B46" s="27">
        <f t="shared" si="18"/>
        <v>-1076362</v>
      </c>
      <c r="C46" s="27">
        <f t="shared" si="19"/>
        <v>696439</v>
      </c>
      <c r="D46" s="27">
        <f t="shared" si="3"/>
        <v>1772801</v>
      </c>
      <c r="E46" s="27">
        <f t="shared" si="20"/>
        <v>333245</v>
      </c>
      <c r="F46" s="27">
        <v>354826</v>
      </c>
      <c r="G46" s="27">
        <v>21581</v>
      </c>
      <c r="H46" s="27">
        <f t="shared" si="21"/>
        <v>-309253</v>
      </c>
      <c r="I46" s="27">
        <v>54297</v>
      </c>
      <c r="J46" s="27">
        <v>363550</v>
      </c>
      <c r="K46" s="27">
        <f t="shared" si="22"/>
        <v>-461571</v>
      </c>
      <c r="L46" s="27">
        <v>10658</v>
      </c>
      <c r="M46" s="27">
        <v>472229</v>
      </c>
      <c r="N46" s="27">
        <f t="shared" si="7"/>
        <v>-638783</v>
      </c>
      <c r="O46" s="27">
        <v>276658</v>
      </c>
      <c r="P46" s="27">
        <v>915441</v>
      </c>
    </row>
    <row r="47" spans="1:18" ht="21" customHeight="1" x14ac:dyDescent="0.2">
      <c r="A47" s="24" t="s">
        <v>96</v>
      </c>
      <c r="B47" s="25">
        <f t="shared" si="18"/>
        <v>-1104616</v>
      </c>
      <c r="C47" s="25">
        <f t="shared" si="19"/>
        <v>688824</v>
      </c>
      <c r="D47" s="25">
        <f t="shared" si="3"/>
        <v>1793440</v>
      </c>
      <c r="E47" s="25">
        <f t="shared" si="20"/>
        <v>311642</v>
      </c>
      <c r="F47" s="25">
        <v>333832</v>
      </c>
      <c r="G47" s="25">
        <v>22190</v>
      </c>
      <c r="H47" s="25">
        <f t="shared" si="21"/>
        <v>-316712</v>
      </c>
      <c r="I47" s="25">
        <v>61588</v>
      </c>
      <c r="J47" s="25">
        <v>378300</v>
      </c>
      <c r="K47" s="25">
        <f t="shared" si="22"/>
        <v>-455796</v>
      </c>
      <c r="L47" s="25">
        <v>10257</v>
      </c>
      <c r="M47" s="25">
        <v>466053</v>
      </c>
      <c r="N47" s="25">
        <f t="shared" si="7"/>
        <v>-643750</v>
      </c>
      <c r="O47" s="25">
        <v>283147</v>
      </c>
      <c r="P47" s="25">
        <v>926897</v>
      </c>
    </row>
    <row r="48" spans="1:18" ht="21" customHeight="1" x14ac:dyDescent="0.2">
      <c r="A48" s="26" t="s">
        <v>97</v>
      </c>
      <c r="B48" s="28">
        <f t="shared" si="18"/>
        <v>-1134051</v>
      </c>
      <c r="C48" s="28">
        <f t="shared" si="19"/>
        <v>660126</v>
      </c>
      <c r="D48" s="28">
        <f t="shared" si="3"/>
        <v>1794177</v>
      </c>
      <c r="E48" s="28">
        <f t="shared" si="20"/>
        <v>297166</v>
      </c>
      <c r="F48" s="28">
        <v>320062</v>
      </c>
      <c r="G48" s="28">
        <v>22896</v>
      </c>
      <c r="H48" s="28">
        <f t="shared" si="21"/>
        <v>-314884</v>
      </c>
      <c r="I48" s="28">
        <v>57655</v>
      </c>
      <c r="J48" s="28">
        <v>372539</v>
      </c>
      <c r="K48" s="28">
        <f t="shared" si="22"/>
        <v>-453055</v>
      </c>
      <c r="L48" s="28">
        <v>10036</v>
      </c>
      <c r="M48" s="28">
        <v>463091</v>
      </c>
      <c r="N48" s="28">
        <f t="shared" si="7"/>
        <v>-663278</v>
      </c>
      <c r="O48" s="28">
        <v>272373</v>
      </c>
      <c r="P48" s="28">
        <v>935651</v>
      </c>
    </row>
    <row r="49" spans="1:16" ht="21" customHeight="1" x14ac:dyDescent="0.2">
      <c r="A49" s="24" t="s">
        <v>105</v>
      </c>
      <c r="B49" s="25">
        <f t="shared" si="18"/>
        <v>-1149957</v>
      </c>
      <c r="C49" s="25">
        <f t="shared" si="19"/>
        <v>661552</v>
      </c>
      <c r="D49" s="25">
        <f t="shared" ref="D49:D52" si="23">+G49+J49+M49+P49</f>
        <v>1811509</v>
      </c>
      <c r="E49" s="25">
        <f t="shared" si="20"/>
        <v>292850</v>
      </c>
      <c r="F49" s="25">
        <v>312212</v>
      </c>
      <c r="G49" s="25">
        <v>19362</v>
      </c>
      <c r="H49" s="25">
        <f t="shared" si="21"/>
        <v>-333499</v>
      </c>
      <c r="I49" s="25">
        <v>53761</v>
      </c>
      <c r="J49" s="25">
        <v>387260</v>
      </c>
      <c r="K49" s="25">
        <f t="shared" si="22"/>
        <v>-459153</v>
      </c>
      <c r="L49" s="25">
        <v>10066</v>
      </c>
      <c r="M49" s="25">
        <v>469219</v>
      </c>
      <c r="N49" s="25">
        <f t="shared" ref="N49:N52" si="24">+O49-P49</f>
        <v>-650155</v>
      </c>
      <c r="O49" s="25">
        <v>285513</v>
      </c>
      <c r="P49" s="25">
        <v>935668</v>
      </c>
    </row>
    <row r="50" spans="1:16" ht="21" customHeight="1" x14ac:dyDescent="0.2">
      <c r="A50" s="26" t="s">
        <v>106</v>
      </c>
      <c r="B50" s="27">
        <f t="shared" si="18"/>
        <v>0</v>
      </c>
      <c r="C50" s="27">
        <f t="shared" si="19"/>
        <v>0</v>
      </c>
      <c r="D50" s="27">
        <f t="shared" si="23"/>
        <v>0</v>
      </c>
      <c r="E50" s="27">
        <f t="shared" si="20"/>
        <v>0</v>
      </c>
      <c r="F50" s="27">
        <v>0</v>
      </c>
      <c r="G50" s="27">
        <v>0</v>
      </c>
      <c r="H50" s="27">
        <f t="shared" si="21"/>
        <v>0</v>
      </c>
      <c r="I50" s="27">
        <v>0</v>
      </c>
      <c r="J50" s="27">
        <v>0</v>
      </c>
      <c r="K50" s="27">
        <f t="shared" si="22"/>
        <v>0</v>
      </c>
      <c r="L50" s="27">
        <v>0</v>
      </c>
      <c r="M50" s="27">
        <v>0</v>
      </c>
      <c r="N50" s="27">
        <f t="shared" si="24"/>
        <v>0</v>
      </c>
      <c r="O50" s="27">
        <v>0</v>
      </c>
      <c r="P50" s="27">
        <v>0</v>
      </c>
    </row>
    <row r="51" spans="1:16" ht="21" customHeight="1" x14ac:dyDescent="0.2">
      <c r="A51" s="24" t="s">
        <v>107</v>
      </c>
      <c r="B51" s="25">
        <f t="shared" si="18"/>
        <v>0</v>
      </c>
      <c r="C51" s="25">
        <f t="shared" si="19"/>
        <v>0</v>
      </c>
      <c r="D51" s="25">
        <f t="shared" si="23"/>
        <v>0</v>
      </c>
      <c r="E51" s="25">
        <f t="shared" si="20"/>
        <v>0</v>
      </c>
      <c r="F51" s="25">
        <v>0</v>
      </c>
      <c r="G51" s="25">
        <v>0</v>
      </c>
      <c r="H51" s="25">
        <f t="shared" si="21"/>
        <v>0</v>
      </c>
      <c r="I51" s="25">
        <v>0</v>
      </c>
      <c r="J51" s="25">
        <v>0</v>
      </c>
      <c r="K51" s="25">
        <f t="shared" si="22"/>
        <v>0</v>
      </c>
      <c r="L51" s="25">
        <v>0</v>
      </c>
      <c r="M51" s="25">
        <v>0</v>
      </c>
      <c r="N51" s="25">
        <f t="shared" si="24"/>
        <v>0</v>
      </c>
      <c r="O51" s="25">
        <v>0</v>
      </c>
      <c r="P51" s="25">
        <v>0</v>
      </c>
    </row>
    <row r="52" spans="1:16" ht="21" customHeight="1" x14ac:dyDescent="0.2">
      <c r="A52" s="26" t="s">
        <v>108</v>
      </c>
      <c r="B52" s="28">
        <f t="shared" si="18"/>
        <v>0</v>
      </c>
      <c r="C52" s="28">
        <f t="shared" si="19"/>
        <v>0</v>
      </c>
      <c r="D52" s="28">
        <f t="shared" si="23"/>
        <v>0</v>
      </c>
      <c r="E52" s="28">
        <f t="shared" si="20"/>
        <v>0</v>
      </c>
      <c r="F52" s="28">
        <v>0</v>
      </c>
      <c r="G52" s="28">
        <v>0</v>
      </c>
      <c r="H52" s="28">
        <f t="shared" si="21"/>
        <v>0</v>
      </c>
      <c r="I52" s="28">
        <v>0</v>
      </c>
      <c r="J52" s="28">
        <v>0</v>
      </c>
      <c r="K52" s="28">
        <f t="shared" si="22"/>
        <v>0</v>
      </c>
      <c r="L52" s="28">
        <v>0</v>
      </c>
      <c r="M52" s="28">
        <v>0</v>
      </c>
      <c r="N52" s="28">
        <f t="shared" si="24"/>
        <v>0</v>
      </c>
      <c r="O52" s="28">
        <v>0</v>
      </c>
      <c r="P52" s="28">
        <v>0</v>
      </c>
    </row>
  </sheetData>
  <mergeCells count="9">
    <mergeCell ref="A5:A7"/>
    <mergeCell ref="B5:P5"/>
    <mergeCell ref="B6:B7"/>
    <mergeCell ref="C6:C7"/>
    <mergeCell ref="D6:D7"/>
    <mergeCell ref="E6:G6"/>
    <mergeCell ref="H6:J6"/>
    <mergeCell ref="K6:M6"/>
    <mergeCell ref="N6:P6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47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autoPageBreaks="0"/>
  </sheetPr>
  <dimension ref="A1:V85"/>
  <sheetViews>
    <sheetView showGridLines="0" view="pageBreakPreview" zoomScale="75" zoomScaleNormal="100" zoomScaleSheetLayoutView="75" workbookViewId="0">
      <pane ySplit="9" topLeftCell="A28" activePane="bottomLeft" state="frozen"/>
      <selection pane="bottomLeft" activeCell="E50" sqref="E50"/>
    </sheetView>
  </sheetViews>
  <sheetFormatPr defaultRowHeight="12.75" x14ac:dyDescent="0.2"/>
  <cols>
    <col min="1" max="1" width="14.7109375" customWidth="1"/>
    <col min="2" max="2" width="12.28515625" customWidth="1"/>
    <col min="3" max="3" width="12.140625" customWidth="1"/>
    <col min="4" max="4" width="10.7109375" customWidth="1"/>
    <col min="5" max="5" width="19.85546875" customWidth="1"/>
    <col min="6" max="6" width="23" customWidth="1"/>
    <col min="7" max="7" width="12" customWidth="1"/>
    <col min="8" max="8" width="20.85546875" customWidth="1"/>
    <col min="9" max="9" width="23.42578125" customWidth="1"/>
    <col min="10" max="10" width="11.7109375" customWidth="1"/>
    <col min="11" max="11" width="15.28515625" customWidth="1"/>
    <col min="12" max="12" width="21.28515625" customWidth="1"/>
    <col min="13" max="13" width="23.140625" customWidth="1"/>
    <col min="14" max="14" width="15.7109375" customWidth="1"/>
    <col min="15" max="15" width="21.28515625" customWidth="1"/>
    <col min="16" max="16" width="23" customWidth="1"/>
  </cols>
  <sheetData>
    <row r="1" spans="1:22" ht="18" x14ac:dyDescent="0.2">
      <c r="A1" s="18" t="s">
        <v>98</v>
      </c>
    </row>
    <row r="3" spans="1:22" ht="15.75" x14ac:dyDescent="0.25">
      <c r="A3" s="7" t="s">
        <v>40</v>
      </c>
    </row>
    <row r="5" spans="1:22" s="29" customFormat="1" ht="17.25" customHeight="1" x14ac:dyDescent="0.25">
      <c r="A5" s="107" t="s">
        <v>99</v>
      </c>
      <c r="B5" s="115" t="s">
        <v>28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</row>
    <row r="6" spans="1:22" s="29" customFormat="1" ht="28.5" customHeight="1" x14ac:dyDescent="0.25">
      <c r="A6" s="98"/>
      <c r="B6" s="122" t="s">
        <v>50</v>
      </c>
      <c r="C6" s="112" t="s">
        <v>34</v>
      </c>
      <c r="D6" s="113"/>
      <c r="E6" s="113"/>
      <c r="F6" s="113"/>
      <c r="G6" s="113"/>
      <c r="H6" s="113"/>
      <c r="I6" s="114"/>
      <c r="J6" s="112" t="s">
        <v>37</v>
      </c>
      <c r="K6" s="113"/>
      <c r="L6" s="113"/>
      <c r="M6" s="113"/>
      <c r="N6" s="113"/>
      <c r="O6" s="113"/>
      <c r="P6" s="114"/>
    </row>
    <row r="7" spans="1:22" s="29" customFormat="1" ht="36" customHeight="1" x14ac:dyDescent="0.25">
      <c r="A7" s="98"/>
      <c r="B7" s="122"/>
      <c r="C7" s="120" t="s">
        <v>35</v>
      </c>
      <c r="D7" s="117" t="s">
        <v>6</v>
      </c>
      <c r="E7" s="118"/>
      <c r="F7" s="119"/>
      <c r="G7" s="117" t="s">
        <v>8</v>
      </c>
      <c r="H7" s="118"/>
      <c r="I7" s="119"/>
      <c r="J7" s="120" t="s">
        <v>35</v>
      </c>
      <c r="K7" s="117" t="s">
        <v>6</v>
      </c>
      <c r="L7" s="118"/>
      <c r="M7" s="119"/>
      <c r="N7" s="118" t="s">
        <v>8</v>
      </c>
      <c r="O7" s="118"/>
      <c r="P7" s="119"/>
    </row>
    <row r="8" spans="1:22" s="29" customFormat="1" ht="58.5" customHeight="1" x14ac:dyDescent="0.25">
      <c r="A8" s="99"/>
      <c r="B8" s="123"/>
      <c r="C8" s="121"/>
      <c r="D8" s="56" t="s">
        <v>35</v>
      </c>
      <c r="E8" s="57" t="s">
        <v>36</v>
      </c>
      <c r="F8" s="57" t="s">
        <v>70</v>
      </c>
      <c r="G8" s="56" t="s">
        <v>35</v>
      </c>
      <c r="H8" s="57" t="s">
        <v>36</v>
      </c>
      <c r="I8" s="57" t="s">
        <v>100</v>
      </c>
      <c r="J8" s="121"/>
      <c r="K8" s="56" t="s">
        <v>35</v>
      </c>
      <c r="L8" s="57" t="s">
        <v>36</v>
      </c>
      <c r="M8" s="57" t="s">
        <v>100</v>
      </c>
      <c r="N8" s="58" t="s">
        <v>35</v>
      </c>
      <c r="O8" s="57" t="s">
        <v>36</v>
      </c>
      <c r="P8" s="57" t="s">
        <v>100</v>
      </c>
    </row>
    <row r="9" spans="1:22" s="29" customFormat="1" ht="21" customHeight="1" x14ac:dyDescent="0.25">
      <c r="A9" s="23">
        <v>1</v>
      </c>
      <c r="B9" s="23">
        <f>+A9+1</f>
        <v>2</v>
      </c>
      <c r="C9" s="23">
        <f>+B9+1</f>
        <v>3</v>
      </c>
      <c r="D9" s="23">
        <f>+C9+1</f>
        <v>4</v>
      </c>
      <c r="E9" s="23">
        <f t="shared" ref="E9:P9" si="0">D9+1</f>
        <v>5</v>
      </c>
      <c r="F9" s="23">
        <f t="shared" si="0"/>
        <v>6</v>
      </c>
      <c r="G9" s="23">
        <f t="shared" si="0"/>
        <v>7</v>
      </c>
      <c r="H9" s="23">
        <f t="shared" si="0"/>
        <v>8</v>
      </c>
      <c r="I9" s="23">
        <f t="shared" si="0"/>
        <v>9</v>
      </c>
      <c r="J9" s="23">
        <f t="shared" si="0"/>
        <v>10</v>
      </c>
      <c r="K9" s="23">
        <f t="shared" si="0"/>
        <v>11</v>
      </c>
      <c r="L9" s="23">
        <f t="shared" si="0"/>
        <v>12</v>
      </c>
      <c r="M9" s="23">
        <f t="shared" si="0"/>
        <v>13</v>
      </c>
      <c r="N9" s="23">
        <f t="shared" si="0"/>
        <v>14</v>
      </c>
      <c r="O9" s="23">
        <f t="shared" si="0"/>
        <v>15</v>
      </c>
      <c r="P9" s="23">
        <f t="shared" si="0"/>
        <v>16</v>
      </c>
    </row>
    <row r="10" spans="1:22" s="31" customFormat="1" ht="21" customHeight="1" x14ac:dyDescent="0.2">
      <c r="A10" s="24" t="s">
        <v>9</v>
      </c>
      <c r="B10" s="25">
        <f t="shared" ref="B10:B49" si="1">+C10+J10</f>
        <v>7902</v>
      </c>
      <c r="C10" s="25">
        <f t="shared" ref="C10:C29" si="2">+D10+G10</f>
        <v>5857</v>
      </c>
      <c r="D10" s="25">
        <f t="shared" ref="D10:D29" si="3">+E10+F10</f>
        <v>858</v>
      </c>
      <c r="E10" s="25">
        <v>858</v>
      </c>
      <c r="F10" s="25">
        <v>0</v>
      </c>
      <c r="G10" s="25">
        <f t="shared" ref="G10:G49" si="4">+H10+I10</f>
        <v>4999</v>
      </c>
      <c r="H10" s="25">
        <v>4999</v>
      </c>
      <c r="I10" s="25">
        <v>0</v>
      </c>
      <c r="J10" s="25">
        <f t="shared" ref="J10:J29" si="5">+K10+N10</f>
        <v>2045</v>
      </c>
      <c r="K10" s="25">
        <f t="shared" ref="K10:K29" si="6">+L10+M10</f>
        <v>0</v>
      </c>
      <c r="L10" s="25">
        <v>0</v>
      </c>
      <c r="M10" s="25">
        <v>0</v>
      </c>
      <c r="N10" s="25">
        <f t="shared" ref="N10:N29" si="7">+O10+P10</f>
        <v>2045</v>
      </c>
      <c r="O10" s="25">
        <v>2454</v>
      </c>
      <c r="P10" s="25">
        <v>-409</v>
      </c>
      <c r="Q10" s="30"/>
      <c r="R10" s="30"/>
      <c r="S10" s="30"/>
      <c r="T10" s="30"/>
      <c r="U10" s="30"/>
      <c r="V10" s="30"/>
    </row>
    <row r="11" spans="1:22" s="31" customFormat="1" ht="21" customHeight="1" x14ac:dyDescent="0.2">
      <c r="A11" s="26" t="s">
        <v>10</v>
      </c>
      <c r="B11" s="27">
        <f t="shared" si="1"/>
        <v>9272</v>
      </c>
      <c r="C11" s="27">
        <f t="shared" si="2"/>
        <v>6883</v>
      </c>
      <c r="D11" s="27">
        <f t="shared" si="3"/>
        <v>804</v>
      </c>
      <c r="E11" s="27">
        <v>804</v>
      </c>
      <c r="F11" s="27">
        <v>0</v>
      </c>
      <c r="G11" s="27">
        <f t="shared" si="4"/>
        <v>6079</v>
      </c>
      <c r="H11" s="27">
        <v>6079</v>
      </c>
      <c r="I11" s="27">
        <v>0</v>
      </c>
      <c r="J11" s="27">
        <f t="shared" si="5"/>
        <v>2389</v>
      </c>
      <c r="K11" s="27">
        <f t="shared" si="6"/>
        <v>0</v>
      </c>
      <c r="L11" s="27">
        <v>0</v>
      </c>
      <c r="M11" s="27">
        <v>0</v>
      </c>
      <c r="N11" s="27">
        <f t="shared" si="7"/>
        <v>2389</v>
      </c>
      <c r="O11" s="27">
        <v>2818</v>
      </c>
      <c r="P11" s="27">
        <v>-429</v>
      </c>
      <c r="Q11" s="30"/>
      <c r="R11" s="30"/>
      <c r="S11" s="30"/>
      <c r="T11" s="30"/>
      <c r="U11" s="30"/>
      <c r="V11" s="30"/>
    </row>
    <row r="12" spans="1:22" s="31" customFormat="1" ht="21" customHeight="1" x14ac:dyDescent="0.2">
      <c r="A12" s="24" t="s">
        <v>11</v>
      </c>
      <c r="B12" s="25">
        <f t="shared" si="1"/>
        <v>8918</v>
      </c>
      <c r="C12" s="25">
        <f t="shared" si="2"/>
        <v>6190</v>
      </c>
      <c r="D12" s="25">
        <f t="shared" si="3"/>
        <v>791</v>
      </c>
      <c r="E12" s="25">
        <v>791</v>
      </c>
      <c r="F12" s="25">
        <v>0</v>
      </c>
      <c r="G12" s="25">
        <f t="shared" si="4"/>
        <v>5399</v>
      </c>
      <c r="H12" s="25">
        <v>5399</v>
      </c>
      <c r="I12" s="25">
        <v>0</v>
      </c>
      <c r="J12" s="25">
        <f t="shared" si="5"/>
        <v>2728</v>
      </c>
      <c r="K12" s="25">
        <f t="shared" si="6"/>
        <v>0</v>
      </c>
      <c r="L12" s="25">
        <v>0</v>
      </c>
      <c r="M12" s="25">
        <v>0</v>
      </c>
      <c r="N12" s="25">
        <f t="shared" si="7"/>
        <v>2728</v>
      </c>
      <c r="O12" s="25">
        <v>3189</v>
      </c>
      <c r="P12" s="25">
        <v>-461</v>
      </c>
      <c r="Q12" s="30"/>
      <c r="R12" s="30"/>
      <c r="S12" s="30"/>
      <c r="T12" s="30"/>
      <c r="U12" s="30"/>
      <c r="V12" s="30"/>
    </row>
    <row r="13" spans="1:22" s="31" customFormat="1" ht="21" customHeight="1" x14ac:dyDescent="0.2">
      <c r="A13" s="26" t="s">
        <v>12</v>
      </c>
      <c r="B13" s="28">
        <f t="shared" si="1"/>
        <v>10021</v>
      </c>
      <c r="C13" s="28">
        <f t="shared" si="2"/>
        <v>7002</v>
      </c>
      <c r="D13" s="28">
        <f t="shared" si="3"/>
        <v>661</v>
      </c>
      <c r="E13" s="28">
        <v>661</v>
      </c>
      <c r="F13" s="28">
        <v>0</v>
      </c>
      <c r="G13" s="28">
        <f t="shared" si="4"/>
        <v>6341</v>
      </c>
      <c r="H13" s="28">
        <v>6341</v>
      </c>
      <c r="I13" s="28">
        <v>0</v>
      </c>
      <c r="J13" s="28">
        <f t="shared" si="5"/>
        <v>3019</v>
      </c>
      <c r="K13" s="28">
        <f t="shared" si="6"/>
        <v>4</v>
      </c>
      <c r="L13" s="28">
        <v>4</v>
      </c>
      <c r="M13" s="28">
        <v>0</v>
      </c>
      <c r="N13" s="28">
        <f t="shared" si="7"/>
        <v>3015</v>
      </c>
      <c r="O13" s="28">
        <v>3470</v>
      </c>
      <c r="P13" s="28">
        <v>-455</v>
      </c>
      <c r="Q13" s="30"/>
      <c r="R13" s="30"/>
      <c r="S13" s="30"/>
      <c r="T13" s="30"/>
      <c r="U13" s="30"/>
      <c r="V13" s="30"/>
    </row>
    <row r="14" spans="1:22" s="31" customFormat="1" ht="21" customHeight="1" x14ac:dyDescent="0.2">
      <c r="A14" s="24" t="s">
        <v>13</v>
      </c>
      <c r="B14" s="25">
        <f t="shared" si="1"/>
        <v>10640</v>
      </c>
      <c r="C14" s="25">
        <f t="shared" si="2"/>
        <v>7289</v>
      </c>
      <c r="D14" s="25">
        <f t="shared" si="3"/>
        <v>650</v>
      </c>
      <c r="E14" s="25">
        <v>650</v>
      </c>
      <c r="F14" s="25">
        <v>0</v>
      </c>
      <c r="G14" s="25">
        <f t="shared" si="4"/>
        <v>6639</v>
      </c>
      <c r="H14" s="25">
        <v>6639</v>
      </c>
      <c r="I14" s="25">
        <v>0</v>
      </c>
      <c r="J14" s="25">
        <f t="shared" si="5"/>
        <v>3351</v>
      </c>
      <c r="K14" s="25">
        <f t="shared" si="6"/>
        <v>5</v>
      </c>
      <c r="L14" s="25">
        <v>5</v>
      </c>
      <c r="M14" s="25">
        <v>0</v>
      </c>
      <c r="N14" s="25">
        <f t="shared" si="7"/>
        <v>3346</v>
      </c>
      <c r="O14" s="25">
        <v>3758</v>
      </c>
      <c r="P14" s="25">
        <v>-412</v>
      </c>
      <c r="Q14" s="30"/>
      <c r="R14" s="30"/>
      <c r="S14" s="30"/>
      <c r="T14" s="30"/>
      <c r="U14" s="30"/>
      <c r="V14" s="30"/>
    </row>
    <row r="15" spans="1:22" s="31" customFormat="1" ht="21" customHeight="1" x14ac:dyDescent="0.2">
      <c r="A15" s="26" t="s">
        <v>14</v>
      </c>
      <c r="B15" s="27">
        <f t="shared" si="1"/>
        <v>13341</v>
      </c>
      <c r="C15" s="27">
        <f t="shared" si="2"/>
        <v>9219</v>
      </c>
      <c r="D15" s="27">
        <f t="shared" si="3"/>
        <v>657</v>
      </c>
      <c r="E15" s="27">
        <v>657</v>
      </c>
      <c r="F15" s="27">
        <v>0</v>
      </c>
      <c r="G15" s="27">
        <f t="shared" si="4"/>
        <v>8562</v>
      </c>
      <c r="H15" s="27">
        <v>8562</v>
      </c>
      <c r="I15" s="27">
        <v>0</v>
      </c>
      <c r="J15" s="27">
        <f t="shared" si="5"/>
        <v>4122</v>
      </c>
      <c r="K15" s="27">
        <f t="shared" si="6"/>
        <v>5</v>
      </c>
      <c r="L15" s="27">
        <v>5</v>
      </c>
      <c r="M15" s="27">
        <v>0</v>
      </c>
      <c r="N15" s="27">
        <f t="shared" si="7"/>
        <v>4117</v>
      </c>
      <c r="O15" s="27">
        <v>4543</v>
      </c>
      <c r="P15" s="27">
        <v>-426</v>
      </c>
      <c r="Q15" s="30"/>
      <c r="R15" s="30"/>
      <c r="S15" s="30"/>
      <c r="T15" s="30"/>
      <c r="U15" s="30"/>
      <c r="V15" s="30"/>
    </row>
    <row r="16" spans="1:22" s="33" customFormat="1" ht="21" customHeight="1" x14ac:dyDescent="0.2">
      <c r="A16" s="24" t="s">
        <v>15</v>
      </c>
      <c r="B16" s="25">
        <f t="shared" si="1"/>
        <v>13999</v>
      </c>
      <c r="C16" s="25">
        <f t="shared" si="2"/>
        <v>9636</v>
      </c>
      <c r="D16" s="25">
        <f t="shared" si="3"/>
        <v>654</v>
      </c>
      <c r="E16" s="25">
        <v>654</v>
      </c>
      <c r="F16" s="25">
        <v>0</v>
      </c>
      <c r="G16" s="25">
        <f t="shared" si="4"/>
        <v>8982</v>
      </c>
      <c r="H16" s="25">
        <v>8982</v>
      </c>
      <c r="I16" s="25">
        <v>0</v>
      </c>
      <c r="J16" s="25">
        <f t="shared" si="5"/>
        <v>4363</v>
      </c>
      <c r="K16" s="25">
        <f t="shared" si="6"/>
        <v>5</v>
      </c>
      <c r="L16" s="25">
        <v>5</v>
      </c>
      <c r="M16" s="25">
        <v>0</v>
      </c>
      <c r="N16" s="25">
        <f t="shared" si="7"/>
        <v>4358</v>
      </c>
      <c r="O16" s="25">
        <v>4843</v>
      </c>
      <c r="P16" s="25">
        <v>-485</v>
      </c>
      <c r="Q16" s="32"/>
      <c r="R16" s="32"/>
      <c r="S16" s="32"/>
      <c r="T16" s="32"/>
      <c r="U16" s="32"/>
      <c r="V16" s="32"/>
    </row>
    <row r="17" spans="1:22" s="31" customFormat="1" ht="21" customHeight="1" x14ac:dyDescent="0.2">
      <c r="A17" s="26" t="s">
        <v>16</v>
      </c>
      <c r="B17" s="28">
        <f t="shared" si="1"/>
        <v>20571</v>
      </c>
      <c r="C17" s="28">
        <f t="shared" si="2"/>
        <v>15324</v>
      </c>
      <c r="D17" s="28">
        <f t="shared" si="3"/>
        <v>646</v>
      </c>
      <c r="E17" s="28">
        <v>646</v>
      </c>
      <c r="F17" s="28">
        <v>0</v>
      </c>
      <c r="G17" s="28">
        <f t="shared" si="4"/>
        <v>14678</v>
      </c>
      <c r="H17" s="28">
        <v>14678</v>
      </c>
      <c r="I17" s="28">
        <v>0</v>
      </c>
      <c r="J17" s="28">
        <f t="shared" si="5"/>
        <v>5247</v>
      </c>
      <c r="K17" s="28">
        <f t="shared" si="6"/>
        <v>5</v>
      </c>
      <c r="L17" s="28">
        <v>5</v>
      </c>
      <c r="M17" s="28">
        <v>0</v>
      </c>
      <c r="N17" s="28">
        <f t="shared" si="7"/>
        <v>5242</v>
      </c>
      <c r="O17" s="28">
        <v>5907</v>
      </c>
      <c r="P17" s="28">
        <v>-665</v>
      </c>
      <c r="Q17" s="30"/>
      <c r="R17" s="30"/>
      <c r="S17" s="30"/>
      <c r="T17" s="30"/>
      <c r="U17" s="30"/>
      <c r="V17" s="30"/>
    </row>
    <row r="18" spans="1:22" s="31" customFormat="1" ht="21" customHeight="1" x14ac:dyDescent="0.2">
      <c r="A18" s="24" t="s">
        <v>17</v>
      </c>
      <c r="B18" s="25">
        <f t="shared" si="1"/>
        <v>21020</v>
      </c>
      <c r="C18" s="25">
        <f t="shared" si="2"/>
        <v>15905</v>
      </c>
      <c r="D18" s="25">
        <f t="shared" si="3"/>
        <v>668</v>
      </c>
      <c r="E18" s="25">
        <v>668</v>
      </c>
      <c r="F18" s="25">
        <v>0</v>
      </c>
      <c r="G18" s="25">
        <f t="shared" si="4"/>
        <v>15237</v>
      </c>
      <c r="H18" s="25">
        <v>15237</v>
      </c>
      <c r="I18" s="25">
        <v>0</v>
      </c>
      <c r="J18" s="25">
        <f t="shared" si="5"/>
        <v>5115</v>
      </c>
      <c r="K18" s="25">
        <f t="shared" si="6"/>
        <v>5</v>
      </c>
      <c r="L18" s="25">
        <v>5</v>
      </c>
      <c r="M18" s="25">
        <v>0</v>
      </c>
      <c r="N18" s="25">
        <f t="shared" si="7"/>
        <v>5110</v>
      </c>
      <c r="O18" s="25">
        <v>5689</v>
      </c>
      <c r="P18" s="25">
        <v>-579</v>
      </c>
      <c r="Q18" s="30"/>
      <c r="R18" s="30"/>
      <c r="S18" s="30"/>
      <c r="T18" s="30"/>
      <c r="U18" s="30"/>
      <c r="V18" s="30"/>
    </row>
    <row r="19" spans="1:22" s="31" customFormat="1" ht="21" customHeight="1" x14ac:dyDescent="0.2">
      <c r="A19" s="26" t="s">
        <v>18</v>
      </c>
      <c r="B19" s="27">
        <f t="shared" si="1"/>
        <v>22301</v>
      </c>
      <c r="C19" s="27">
        <f t="shared" si="2"/>
        <v>16705</v>
      </c>
      <c r="D19" s="27">
        <f t="shared" si="3"/>
        <v>720</v>
      </c>
      <c r="E19" s="27">
        <v>720</v>
      </c>
      <c r="F19" s="27">
        <v>0</v>
      </c>
      <c r="G19" s="27">
        <f t="shared" si="4"/>
        <v>15985</v>
      </c>
      <c r="H19" s="27">
        <v>15985</v>
      </c>
      <c r="I19" s="27">
        <v>0</v>
      </c>
      <c r="J19" s="27">
        <f t="shared" si="5"/>
        <v>5596</v>
      </c>
      <c r="K19" s="27">
        <f t="shared" si="6"/>
        <v>17</v>
      </c>
      <c r="L19" s="27">
        <v>17</v>
      </c>
      <c r="M19" s="27">
        <v>0</v>
      </c>
      <c r="N19" s="27">
        <f t="shared" si="7"/>
        <v>5579</v>
      </c>
      <c r="O19" s="27">
        <v>6433</v>
      </c>
      <c r="P19" s="27">
        <v>-854</v>
      </c>
      <c r="Q19" s="30"/>
      <c r="R19" s="30"/>
      <c r="S19" s="30"/>
      <c r="T19" s="30"/>
      <c r="U19" s="30"/>
      <c r="V19" s="30"/>
    </row>
    <row r="20" spans="1:22" s="31" customFormat="1" ht="21" customHeight="1" x14ac:dyDescent="0.2">
      <c r="A20" s="24" t="s">
        <v>19</v>
      </c>
      <c r="B20" s="25">
        <f t="shared" si="1"/>
        <v>24924</v>
      </c>
      <c r="C20" s="25">
        <f t="shared" si="2"/>
        <v>17985</v>
      </c>
      <c r="D20" s="25">
        <f t="shared" si="3"/>
        <v>882</v>
      </c>
      <c r="E20" s="25">
        <v>882</v>
      </c>
      <c r="F20" s="25">
        <v>0</v>
      </c>
      <c r="G20" s="25">
        <f t="shared" si="4"/>
        <v>17103</v>
      </c>
      <c r="H20" s="25">
        <v>17103</v>
      </c>
      <c r="I20" s="25">
        <v>0</v>
      </c>
      <c r="J20" s="25">
        <f t="shared" si="5"/>
        <v>6939</v>
      </c>
      <c r="K20" s="25">
        <f t="shared" si="6"/>
        <v>16</v>
      </c>
      <c r="L20" s="25">
        <v>16</v>
      </c>
      <c r="M20" s="25">
        <v>0</v>
      </c>
      <c r="N20" s="25">
        <f t="shared" si="7"/>
        <v>6923</v>
      </c>
      <c r="O20" s="25">
        <v>7691</v>
      </c>
      <c r="P20" s="25">
        <v>-768</v>
      </c>
      <c r="Q20" s="30"/>
      <c r="R20" s="30"/>
      <c r="S20" s="30"/>
      <c r="T20" s="30"/>
      <c r="U20" s="30"/>
      <c r="V20" s="30"/>
    </row>
    <row r="21" spans="1:22" s="31" customFormat="1" ht="21" customHeight="1" x14ac:dyDescent="0.2">
      <c r="A21" s="26" t="s">
        <v>20</v>
      </c>
      <c r="B21" s="28">
        <f t="shared" si="1"/>
        <v>41889</v>
      </c>
      <c r="C21" s="28">
        <f t="shared" si="2"/>
        <v>34442</v>
      </c>
      <c r="D21" s="28">
        <f t="shared" si="3"/>
        <v>907</v>
      </c>
      <c r="E21" s="28">
        <v>907</v>
      </c>
      <c r="F21" s="28">
        <v>0</v>
      </c>
      <c r="G21" s="28">
        <f t="shared" si="4"/>
        <v>33535</v>
      </c>
      <c r="H21" s="28">
        <v>33535</v>
      </c>
      <c r="I21" s="28">
        <v>0</v>
      </c>
      <c r="J21" s="28">
        <f t="shared" si="5"/>
        <v>7447</v>
      </c>
      <c r="K21" s="28">
        <f t="shared" si="6"/>
        <v>15</v>
      </c>
      <c r="L21" s="28">
        <v>15</v>
      </c>
      <c r="M21" s="28">
        <v>0</v>
      </c>
      <c r="N21" s="28">
        <f t="shared" si="7"/>
        <v>7432</v>
      </c>
      <c r="O21" s="28">
        <v>8078</v>
      </c>
      <c r="P21" s="28">
        <v>-646</v>
      </c>
      <c r="Q21" s="30"/>
      <c r="R21" s="30"/>
      <c r="S21" s="30"/>
      <c r="T21" s="30"/>
      <c r="U21" s="30"/>
      <c r="V21" s="30"/>
    </row>
    <row r="22" spans="1:22" s="33" customFormat="1" ht="21" customHeight="1" x14ac:dyDescent="0.2">
      <c r="A22" s="24" t="s">
        <v>21</v>
      </c>
      <c r="B22" s="25">
        <f t="shared" si="1"/>
        <v>41551</v>
      </c>
      <c r="C22" s="25">
        <f t="shared" si="2"/>
        <v>34847</v>
      </c>
      <c r="D22" s="25">
        <f t="shared" si="3"/>
        <v>1156</v>
      </c>
      <c r="E22" s="25">
        <v>1156</v>
      </c>
      <c r="F22" s="25">
        <v>0</v>
      </c>
      <c r="G22" s="25">
        <f t="shared" si="4"/>
        <v>33691</v>
      </c>
      <c r="H22" s="25">
        <v>33691</v>
      </c>
      <c r="I22" s="25">
        <v>0</v>
      </c>
      <c r="J22" s="25">
        <f t="shared" si="5"/>
        <v>6704</v>
      </c>
      <c r="K22" s="25">
        <f t="shared" si="6"/>
        <v>15</v>
      </c>
      <c r="L22" s="25">
        <v>15</v>
      </c>
      <c r="M22" s="25">
        <v>0</v>
      </c>
      <c r="N22" s="25">
        <f t="shared" si="7"/>
        <v>6689</v>
      </c>
      <c r="O22" s="25">
        <v>7659</v>
      </c>
      <c r="P22" s="25">
        <v>-970</v>
      </c>
      <c r="Q22" s="32"/>
      <c r="R22" s="32"/>
      <c r="S22" s="32"/>
      <c r="T22" s="32"/>
      <c r="U22" s="32"/>
      <c r="V22" s="32"/>
    </row>
    <row r="23" spans="1:22" s="31" customFormat="1" ht="21" customHeight="1" x14ac:dyDescent="0.2">
      <c r="A23" s="26" t="s">
        <v>22</v>
      </c>
      <c r="B23" s="27">
        <f t="shared" si="1"/>
        <v>43760</v>
      </c>
      <c r="C23" s="27">
        <f t="shared" si="2"/>
        <v>36034</v>
      </c>
      <c r="D23" s="27">
        <f t="shared" si="3"/>
        <v>1163</v>
      </c>
      <c r="E23" s="27">
        <v>1163</v>
      </c>
      <c r="F23" s="27">
        <v>0</v>
      </c>
      <c r="G23" s="27">
        <f t="shared" si="4"/>
        <v>34871</v>
      </c>
      <c r="H23" s="27">
        <v>34871</v>
      </c>
      <c r="I23" s="27">
        <v>0</v>
      </c>
      <c r="J23" s="27">
        <f t="shared" si="5"/>
        <v>7726</v>
      </c>
      <c r="K23" s="27">
        <f t="shared" si="6"/>
        <v>15</v>
      </c>
      <c r="L23" s="27">
        <v>15</v>
      </c>
      <c r="M23" s="27">
        <v>0</v>
      </c>
      <c r="N23" s="27">
        <f t="shared" si="7"/>
        <v>7711</v>
      </c>
      <c r="O23" s="27">
        <v>8436</v>
      </c>
      <c r="P23" s="27">
        <v>-725</v>
      </c>
      <c r="Q23" s="30"/>
      <c r="R23" s="30"/>
      <c r="S23" s="30"/>
      <c r="T23" s="30"/>
      <c r="U23" s="30"/>
      <c r="V23" s="30"/>
    </row>
    <row r="24" spans="1:22" s="31" customFormat="1" ht="21" customHeight="1" x14ac:dyDescent="0.2">
      <c r="A24" s="24" t="s">
        <v>23</v>
      </c>
      <c r="B24" s="25">
        <f t="shared" si="1"/>
        <v>47486</v>
      </c>
      <c r="C24" s="25">
        <f t="shared" si="2"/>
        <v>38534</v>
      </c>
      <c r="D24" s="25">
        <f t="shared" si="3"/>
        <v>1254</v>
      </c>
      <c r="E24" s="25">
        <v>1254</v>
      </c>
      <c r="F24" s="25">
        <v>0</v>
      </c>
      <c r="G24" s="25">
        <f t="shared" si="4"/>
        <v>37280</v>
      </c>
      <c r="H24" s="25">
        <v>37280</v>
      </c>
      <c r="I24" s="25">
        <v>0</v>
      </c>
      <c r="J24" s="25">
        <f t="shared" si="5"/>
        <v>8952</v>
      </c>
      <c r="K24" s="25">
        <f t="shared" si="6"/>
        <v>14</v>
      </c>
      <c r="L24" s="25">
        <v>14</v>
      </c>
      <c r="M24" s="25">
        <v>0</v>
      </c>
      <c r="N24" s="25">
        <f t="shared" si="7"/>
        <v>8938</v>
      </c>
      <c r="O24" s="25">
        <v>9677</v>
      </c>
      <c r="P24" s="25">
        <v>-739</v>
      </c>
      <c r="Q24" s="30"/>
      <c r="R24" s="30"/>
      <c r="S24" s="30"/>
      <c r="T24" s="30"/>
      <c r="U24" s="30"/>
      <c r="V24" s="30"/>
    </row>
    <row r="25" spans="1:22" s="31" customFormat="1" ht="21" customHeight="1" x14ac:dyDescent="0.2">
      <c r="A25" s="26" t="s">
        <v>0</v>
      </c>
      <c r="B25" s="28">
        <f t="shared" si="1"/>
        <v>51907</v>
      </c>
      <c r="C25" s="28">
        <f t="shared" si="2"/>
        <v>40740</v>
      </c>
      <c r="D25" s="28">
        <f t="shared" si="3"/>
        <v>1259</v>
      </c>
      <c r="E25" s="28">
        <v>1259</v>
      </c>
      <c r="F25" s="28">
        <v>0</v>
      </c>
      <c r="G25" s="28">
        <f t="shared" si="4"/>
        <v>39481</v>
      </c>
      <c r="H25" s="28">
        <v>39481</v>
      </c>
      <c r="I25" s="28">
        <v>0</v>
      </c>
      <c r="J25" s="28">
        <f t="shared" si="5"/>
        <v>11167</v>
      </c>
      <c r="K25" s="28">
        <f t="shared" si="6"/>
        <v>13</v>
      </c>
      <c r="L25" s="28">
        <v>13</v>
      </c>
      <c r="M25" s="28">
        <v>0</v>
      </c>
      <c r="N25" s="28">
        <f t="shared" si="7"/>
        <v>11154</v>
      </c>
      <c r="O25" s="28">
        <v>12105</v>
      </c>
      <c r="P25" s="28">
        <v>-951</v>
      </c>
      <c r="Q25" s="30"/>
      <c r="R25" s="30"/>
      <c r="S25" s="30"/>
      <c r="T25" s="30"/>
      <c r="U25" s="30"/>
      <c r="V25" s="30"/>
    </row>
    <row r="26" spans="1:22" s="31" customFormat="1" ht="21" customHeight="1" x14ac:dyDescent="0.2">
      <c r="A26" s="24" t="s">
        <v>1</v>
      </c>
      <c r="B26" s="25">
        <f t="shared" si="1"/>
        <v>54427</v>
      </c>
      <c r="C26" s="25">
        <f t="shared" si="2"/>
        <v>41777</v>
      </c>
      <c r="D26" s="25">
        <f t="shared" si="3"/>
        <v>1194</v>
      </c>
      <c r="E26" s="25">
        <v>1194</v>
      </c>
      <c r="F26" s="25">
        <v>0</v>
      </c>
      <c r="G26" s="25">
        <f t="shared" si="4"/>
        <v>40583</v>
      </c>
      <c r="H26" s="25">
        <v>40583</v>
      </c>
      <c r="I26" s="25">
        <v>0</v>
      </c>
      <c r="J26" s="25">
        <f t="shared" si="5"/>
        <v>12650</v>
      </c>
      <c r="K26" s="25">
        <f t="shared" si="6"/>
        <v>12</v>
      </c>
      <c r="L26" s="25">
        <v>12</v>
      </c>
      <c r="M26" s="25">
        <v>0</v>
      </c>
      <c r="N26" s="25">
        <f t="shared" si="7"/>
        <v>12638</v>
      </c>
      <c r="O26" s="25">
        <v>13589</v>
      </c>
      <c r="P26" s="25">
        <v>-951</v>
      </c>
      <c r="Q26" s="30"/>
      <c r="R26" s="30"/>
      <c r="S26" s="30"/>
      <c r="T26" s="30"/>
      <c r="U26" s="30"/>
      <c r="V26" s="30"/>
    </row>
    <row r="27" spans="1:22" s="31" customFormat="1" ht="21" customHeight="1" x14ac:dyDescent="0.2">
      <c r="A27" s="26" t="s">
        <v>24</v>
      </c>
      <c r="B27" s="27">
        <f t="shared" si="1"/>
        <v>56487</v>
      </c>
      <c r="C27" s="27">
        <f t="shared" si="2"/>
        <v>42686</v>
      </c>
      <c r="D27" s="27">
        <f t="shared" si="3"/>
        <v>1125</v>
      </c>
      <c r="E27" s="27">
        <v>1125</v>
      </c>
      <c r="F27" s="27">
        <v>0</v>
      </c>
      <c r="G27" s="27">
        <f t="shared" si="4"/>
        <v>41561</v>
      </c>
      <c r="H27" s="27">
        <v>41561</v>
      </c>
      <c r="I27" s="27">
        <v>0</v>
      </c>
      <c r="J27" s="27">
        <f t="shared" si="5"/>
        <v>13801</v>
      </c>
      <c r="K27" s="27">
        <f t="shared" si="6"/>
        <v>11</v>
      </c>
      <c r="L27" s="27">
        <v>11</v>
      </c>
      <c r="M27" s="27">
        <v>0</v>
      </c>
      <c r="N27" s="27">
        <f t="shared" si="7"/>
        <v>13790</v>
      </c>
      <c r="O27" s="27">
        <v>14906</v>
      </c>
      <c r="P27" s="27">
        <v>-1116</v>
      </c>
      <c r="Q27" s="30"/>
      <c r="R27" s="30"/>
      <c r="S27" s="30"/>
      <c r="T27" s="30"/>
      <c r="U27" s="30"/>
      <c r="V27" s="30"/>
    </row>
    <row r="28" spans="1:22" s="31" customFormat="1" ht="21" customHeight="1" x14ac:dyDescent="0.2">
      <c r="A28" s="24" t="s">
        <v>25</v>
      </c>
      <c r="B28" s="25">
        <f t="shared" si="1"/>
        <v>67765</v>
      </c>
      <c r="C28" s="25">
        <f t="shared" si="2"/>
        <v>53084</v>
      </c>
      <c r="D28" s="25">
        <f t="shared" si="3"/>
        <v>1080</v>
      </c>
      <c r="E28" s="25">
        <v>1080</v>
      </c>
      <c r="F28" s="25">
        <v>0</v>
      </c>
      <c r="G28" s="25">
        <f t="shared" si="4"/>
        <v>52004</v>
      </c>
      <c r="H28" s="25">
        <v>52004</v>
      </c>
      <c r="I28" s="25">
        <v>0</v>
      </c>
      <c r="J28" s="25">
        <f t="shared" si="5"/>
        <v>14681</v>
      </c>
      <c r="K28" s="25">
        <f t="shared" si="6"/>
        <v>12</v>
      </c>
      <c r="L28" s="25">
        <v>12</v>
      </c>
      <c r="M28" s="25">
        <v>0</v>
      </c>
      <c r="N28" s="25">
        <f t="shared" si="7"/>
        <v>14669</v>
      </c>
      <c r="O28" s="25">
        <v>15680</v>
      </c>
      <c r="P28" s="25">
        <v>-1011</v>
      </c>
      <c r="Q28" s="30"/>
      <c r="R28" s="30"/>
      <c r="S28" s="30"/>
      <c r="T28" s="30"/>
      <c r="U28" s="30"/>
      <c r="V28" s="30"/>
    </row>
    <row r="29" spans="1:22" s="31" customFormat="1" ht="21" customHeight="1" x14ac:dyDescent="0.2">
      <c r="A29" s="26" t="s">
        <v>26</v>
      </c>
      <c r="B29" s="28">
        <f t="shared" si="1"/>
        <v>71362</v>
      </c>
      <c r="C29" s="28">
        <f t="shared" si="2"/>
        <v>54319</v>
      </c>
      <c r="D29" s="28">
        <f t="shared" si="3"/>
        <v>1257</v>
      </c>
      <c r="E29" s="28">
        <v>1257</v>
      </c>
      <c r="F29" s="28">
        <v>0</v>
      </c>
      <c r="G29" s="28">
        <f t="shared" si="4"/>
        <v>53062</v>
      </c>
      <c r="H29" s="28">
        <v>53062</v>
      </c>
      <c r="I29" s="28">
        <v>0</v>
      </c>
      <c r="J29" s="28">
        <f t="shared" si="5"/>
        <v>17043</v>
      </c>
      <c r="K29" s="28">
        <f t="shared" si="6"/>
        <v>15</v>
      </c>
      <c r="L29" s="28">
        <v>15</v>
      </c>
      <c r="M29" s="28">
        <v>0</v>
      </c>
      <c r="N29" s="28">
        <f t="shared" si="7"/>
        <v>17028</v>
      </c>
      <c r="O29" s="28">
        <v>18252</v>
      </c>
      <c r="P29" s="28">
        <v>-1224</v>
      </c>
      <c r="Q29" s="30"/>
      <c r="R29" s="30"/>
      <c r="S29" s="30"/>
      <c r="T29" s="30"/>
      <c r="U29" s="30"/>
      <c r="V29" s="30"/>
    </row>
    <row r="30" spans="1:22" s="31" customFormat="1" ht="21" customHeight="1" x14ac:dyDescent="0.2">
      <c r="A30" s="24" t="s">
        <v>78</v>
      </c>
      <c r="B30" s="25">
        <f t="shared" si="1"/>
        <v>76998</v>
      </c>
      <c r="C30" s="25">
        <f t="shared" ref="C30:C37" si="8">+D30+G30</f>
        <v>58072</v>
      </c>
      <c r="D30" s="25">
        <f t="shared" ref="D30:D37" si="9">+E30+F30</f>
        <v>1409</v>
      </c>
      <c r="E30" s="25">
        <v>1409</v>
      </c>
      <c r="F30" s="25">
        <v>0</v>
      </c>
      <c r="G30" s="25">
        <f t="shared" si="4"/>
        <v>56663</v>
      </c>
      <c r="H30" s="25">
        <v>56663</v>
      </c>
      <c r="I30" s="25">
        <v>0</v>
      </c>
      <c r="J30" s="25">
        <f t="shared" ref="J30:J37" si="10">+K30+N30</f>
        <v>18926</v>
      </c>
      <c r="K30" s="25">
        <f t="shared" ref="K30:K37" si="11">+L30+M30</f>
        <v>18</v>
      </c>
      <c r="L30" s="25">
        <v>18</v>
      </c>
      <c r="M30" s="25">
        <v>0</v>
      </c>
      <c r="N30" s="25">
        <f t="shared" ref="N30:N37" si="12">+O30+P30</f>
        <v>18908</v>
      </c>
      <c r="O30" s="25">
        <v>20800</v>
      </c>
      <c r="P30" s="25">
        <v>-1892</v>
      </c>
      <c r="Q30" s="30"/>
      <c r="R30" s="30"/>
      <c r="S30" s="30"/>
      <c r="T30" s="30"/>
      <c r="U30" s="30"/>
      <c r="V30" s="30"/>
    </row>
    <row r="31" spans="1:22" s="31" customFormat="1" ht="21" customHeight="1" x14ac:dyDescent="0.2">
      <c r="A31" s="26" t="s">
        <v>79</v>
      </c>
      <c r="B31" s="27">
        <f t="shared" si="1"/>
        <v>80979</v>
      </c>
      <c r="C31" s="27">
        <f t="shared" si="8"/>
        <v>60758</v>
      </c>
      <c r="D31" s="27">
        <f t="shared" si="9"/>
        <v>1411</v>
      </c>
      <c r="E31" s="27">
        <v>1411</v>
      </c>
      <c r="F31" s="27">
        <v>0</v>
      </c>
      <c r="G31" s="27">
        <f t="shared" si="4"/>
        <v>59347</v>
      </c>
      <c r="H31" s="27">
        <v>59347</v>
      </c>
      <c r="I31" s="27">
        <v>0</v>
      </c>
      <c r="J31" s="27">
        <f t="shared" si="10"/>
        <v>20221</v>
      </c>
      <c r="K31" s="27">
        <f t="shared" si="11"/>
        <v>17</v>
      </c>
      <c r="L31" s="27">
        <v>17</v>
      </c>
      <c r="M31" s="27">
        <v>0</v>
      </c>
      <c r="N31" s="27">
        <f t="shared" si="12"/>
        <v>20204</v>
      </c>
      <c r="O31" s="27">
        <v>22222</v>
      </c>
      <c r="P31" s="27">
        <v>-2018</v>
      </c>
      <c r="Q31" s="30"/>
      <c r="R31" s="30"/>
      <c r="S31" s="30"/>
      <c r="T31" s="30"/>
      <c r="U31" s="30"/>
      <c r="V31" s="30"/>
    </row>
    <row r="32" spans="1:22" s="31" customFormat="1" ht="21" customHeight="1" x14ac:dyDescent="0.2">
      <c r="A32" s="24" t="s">
        <v>80</v>
      </c>
      <c r="B32" s="25">
        <f t="shared" si="1"/>
        <v>82507</v>
      </c>
      <c r="C32" s="25">
        <f t="shared" si="8"/>
        <v>63175</v>
      </c>
      <c r="D32" s="25">
        <f t="shared" si="9"/>
        <v>1330</v>
      </c>
      <c r="E32" s="25">
        <v>1330</v>
      </c>
      <c r="F32" s="25">
        <v>0</v>
      </c>
      <c r="G32" s="25">
        <f t="shared" si="4"/>
        <v>61845</v>
      </c>
      <c r="H32" s="25">
        <v>61845</v>
      </c>
      <c r="I32" s="25">
        <v>0</v>
      </c>
      <c r="J32" s="25">
        <f t="shared" si="10"/>
        <v>19332</v>
      </c>
      <c r="K32" s="25">
        <f t="shared" si="11"/>
        <v>15</v>
      </c>
      <c r="L32" s="25">
        <v>15</v>
      </c>
      <c r="M32" s="25">
        <v>0</v>
      </c>
      <c r="N32" s="25">
        <f t="shared" si="12"/>
        <v>19317</v>
      </c>
      <c r="O32" s="25">
        <v>21150</v>
      </c>
      <c r="P32" s="25">
        <v>-1833</v>
      </c>
      <c r="Q32" s="30"/>
      <c r="R32" s="30"/>
      <c r="S32" s="30"/>
      <c r="T32" s="30"/>
      <c r="U32" s="30"/>
      <c r="V32" s="30"/>
    </row>
    <row r="33" spans="1:22" s="31" customFormat="1" ht="21" customHeight="1" x14ac:dyDescent="0.2">
      <c r="A33" s="26" t="s">
        <v>81</v>
      </c>
      <c r="B33" s="28">
        <f t="shared" si="1"/>
        <v>83533</v>
      </c>
      <c r="C33" s="28">
        <f t="shared" si="8"/>
        <v>63899</v>
      </c>
      <c r="D33" s="28">
        <f t="shared" si="9"/>
        <v>1360</v>
      </c>
      <c r="E33" s="28">
        <v>1360</v>
      </c>
      <c r="F33" s="28">
        <v>0</v>
      </c>
      <c r="G33" s="28">
        <f t="shared" si="4"/>
        <v>62539</v>
      </c>
      <c r="H33" s="28">
        <v>62539</v>
      </c>
      <c r="I33" s="28">
        <v>0</v>
      </c>
      <c r="J33" s="28">
        <f t="shared" si="10"/>
        <v>19634</v>
      </c>
      <c r="K33" s="28">
        <f t="shared" si="11"/>
        <v>11</v>
      </c>
      <c r="L33" s="28">
        <v>11</v>
      </c>
      <c r="M33" s="28">
        <v>0</v>
      </c>
      <c r="N33" s="28">
        <f t="shared" si="12"/>
        <v>19623</v>
      </c>
      <c r="O33" s="28">
        <v>21219</v>
      </c>
      <c r="P33" s="28">
        <v>-1596</v>
      </c>
      <c r="Q33" s="30"/>
      <c r="R33" s="30"/>
      <c r="S33" s="30"/>
      <c r="T33" s="30"/>
      <c r="U33" s="30"/>
      <c r="V33" s="30"/>
    </row>
    <row r="34" spans="1:22" s="31" customFormat="1" ht="21" customHeight="1" x14ac:dyDescent="0.2">
      <c r="A34" s="24" t="s">
        <v>82</v>
      </c>
      <c r="B34" s="25">
        <f t="shared" si="1"/>
        <v>111135</v>
      </c>
      <c r="C34" s="25">
        <f t="shared" si="8"/>
        <v>62654</v>
      </c>
      <c r="D34" s="25">
        <f t="shared" si="9"/>
        <v>2021</v>
      </c>
      <c r="E34" s="25">
        <v>2021</v>
      </c>
      <c r="F34" s="25">
        <v>0</v>
      </c>
      <c r="G34" s="25">
        <f t="shared" si="4"/>
        <v>60633</v>
      </c>
      <c r="H34" s="25">
        <v>60633</v>
      </c>
      <c r="I34" s="25">
        <v>0</v>
      </c>
      <c r="J34" s="25">
        <f t="shared" si="10"/>
        <v>48481</v>
      </c>
      <c r="K34" s="25">
        <f t="shared" si="11"/>
        <v>0</v>
      </c>
      <c r="L34" s="25">
        <v>0</v>
      </c>
      <c r="M34" s="25">
        <v>0</v>
      </c>
      <c r="N34" s="25">
        <f t="shared" si="12"/>
        <v>48481</v>
      </c>
      <c r="O34" s="25">
        <v>61277</v>
      </c>
      <c r="P34" s="25">
        <v>-12796</v>
      </c>
      <c r="Q34" s="30"/>
      <c r="R34" s="30"/>
      <c r="S34" s="30"/>
      <c r="T34" s="30"/>
      <c r="U34" s="30"/>
      <c r="V34" s="30"/>
    </row>
    <row r="35" spans="1:22" s="31" customFormat="1" ht="21" customHeight="1" x14ac:dyDescent="0.2">
      <c r="A35" s="26" t="s">
        <v>83</v>
      </c>
      <c r="B35" s="27">
        <f t="shared" si="1"/>
        <v>115017</v>
      </c>
      <c r="C35" s="27">
        <f t="shared" si="8"/>
        <v>63080</v>
      </c>
      <c r="D35" s="27">
        <f t="shared" si="9"/>
        <v>2079</v>
      </c>
      <c r="E35" s="27">
        <v>2079</v>
      </c>
      <c r="F35" s="27">
        <v>0</v>
      </c>
      <c r="G35" s="27">
        <f t="shared" si="4"/>
        <v>61001</v>
      </c>
      <c r="H35" s="27">
        <v>61001</v>
      </c>
      <c r="I35" s="27">
        <v>0</v>
      </c>
      <c r="J35" s="27">
        <f t="shared" si="10"/>
        <v>51937</v>
      </c>
      <c r="K35" s="27">
        <f t="shared" si="11"/>
        <v>0</v>
      </c>
      <c r="L35" s="27">
        <v>0</v>
      </c>
      <c r="M35" s="27">
        <v>0</v>
      </c>
      <c r="N35" s="27">
        <f t="shared" si="12"/>
        <v>51937</v>
      </c>
      <c r="O35" s="27">
        <v>65498</v>
      </c>
      <c r="P35" s="27">
        <v>-13561</v>
      </c>
      <c r="Q35" s="30"/>
      <c r="R35" s="30"/>
      <c r="S35" s="30"/>
      <c r="T35" s="30"/>
      <c r="U35" s="30"/>
      <c r="V35" s="30"/>
    </row>
    <row r="36" spans="1:22" s="31" customFormat="1" ht="21" customHeight="1" x14ac:dyDescent="0.2">
      <c r="A36" s="24" t="s">
        <v>84</v>
      </c>
      <c r="B36" s="25">
        <f t="shared" si="1"/>
        <v>112643</v>
      </c>
      <c r="C36" s="25">
        <f t="shared" si="8"/>
        <v>60249</v>
      </c>
      <c r="D36" s="25">
        <f t="shared" si="9"/>
        <v>2092</v>
      </c>
      <c r="E36" s="25">
        <v>2092</v>
      </c>
      <c r="F36" s="25">
        <v>0</v>
      </c>
      <c r="G36" s="25">
        <f t="shared" si="4"/>
        <v>58157</v>
      </c>
      <c r="H36" s="25">
        <v>58157</v>
      </c>
      <c r="I36" s="25">
        <v>0</v>
      </c>
      <c r="J36" s="25">
        <f t="shared" si="10"/>
        <v>52394</v>
      </c>
      <c r="K36" s="25">
        <f t="shared" si="11"/>
        <v>0</v>
      </c>
      <c r="L36" s="25">
        <v>0</v>
      </c>
      <c r="M36" s="25">
        <v>0</v>
      </c>
      <c r="N36" s="25">
        <f t="shared" si="12"/>
        <v>52394</v>
      </c>
      <c r="O36" s="25">
        <v>67150</v>
      </c>
      <c r="P36" s="25">
        <v>-14756</v>
      </c>
      <c r="Q36" s="30"/>
      <c r="R36" s="30"/>
      <c r="S36" s="30"/>
      <c r="T36" s="30"/>
      <c r="U36" s="30"/>
      <c r="V36" s="30"/>
    </row>
    <row r="37" spans="1:22" s="31" customFormat="1" ht="21" customHeight="1" x14ac:dyDescent="0.2">
      <c r="A37" s="26" t="s">
        <v>85</v>
      </c>
      <c r="B37" s="28">
        <f t="shared" si="1"/>
        <v>131735</v>
      </c>
      <c r="C37" s="28">
        <f t="shared" si="8"/>
        <v>66707</v>
      </c>
      <c r="D37" s="28">
        <f t="shared" si="9"/>
        <v>2103</v>
      </c>
      <c r="E37" s="28">
        <v>2103</v>
      </c>
      <c r="F37" s="28">
        <v>0</v>
      </c>
      <c r="G37" s="28">
        <f t="shared" si="4"/>
        <v>64604</v>
      </c>
      <c r="H37" s="28">
        <v>64604</v>
      </c>
      <c r="I37" s="28">
        <v>0</v>
      </c>
      <c r="J37" s="28">
        <f t="shared" si="10"/>
        <v>65028</v>
      </c>
      <c r="K37" s="28">
        <f t="shared" si="11"/>
        <v>0</v>
      </c>
      <c r="L37" s="28">
        <v>0</v>
      </c>
      <c r="M37" s="28">
        <v>0</v>
      </c>
      <c r="N37" s="28">
        <f t="shared" si="12"/>
        <v>65028</v>
      </c>
      <c r="O37" s="28">
        <v>79891</v>
      </c>
      <c r="P37" s="28">
        <v>-14863</v>
      </c>
      <c r="Q37" s="30"/>
      <c r="R37" s="30"/>
      <c r="S37" s="30"/>
      <c r="T37" s="30"/>
      <c r="U37" s="30"/>
      <c r="V37" s="30"/>
    </row>
    <row r="38" spans="1:22" s="31" customFormat="1" ht="21" customHeight="1" x14ac:dyDescent="0.2">
      <c r="A38" s="24" t="s">
        <v>86</v>
      </c>
      <c r="B38" s="25">
        <f t="shared" si="1"/>
        <v>144771</v>
      </c>
      <c r="C38" s="25">
        <f t="shared" ref="C38:C45" si="13">+D38+G38</f>
        <v>73067</v>
      </c>
      <c r="D38" s="25">
        <f t="shared" ref="D38:D45" si="14">+E38+F38</f>
        <v>2324</v>
      </c>
      <c r="E38" s="25">
        <v>2324</v>
      </c>
      <c r="F38" s="25">
        <v>0</v>
      </c>
      <c r="G38" s="25">
        <f t="shared" si="4"/>
        <v>70743</v>
      </c>
      <c r="H38" s="25">
        <v>70743</v>
      </c>
      <c r="I38" s="25">
        <v>0</v>
      </c>
      <c r="J38" s="25">
        <f t="shared" ref="J38:J45" si="15">+K38+N38</f>
        <v>71704</v>
      </c>
      <c r="K38" s="25">
        <f t="shared" ref="K38:K45" si="16">+L38+M38</f>
        <v>0</v>
      </c>
      <c r="L38" s="25">
        <v>0</v>
      </c>
      <c r="M38" s="25">
        <v>0</v>
      </c>
      <c r="N38" s="25">
        <f t="shared" ref="N38:N45" si="17">+O38+P38</f>
        <v>71704</v>
      </c>
      <c r="O38" s="25">
        <v>87520</v>
      </c>
      <c r="P38" s="25">
        <v>-15816</v>
      </c>
      <c r="Q38" s="30"/>
      <c r="R38" s="30"/>
      <c r="S38" s="30"/>
      <c r="T38" s="30"/>
      <c r="U38" s="30"/>
      <c r="V38" s="30"/>
    </row>
    <row r="39" spans="1:22" s="31" customFormat="1" ht="21" customHeight="1" x14ac:dyDescent="0.2">
      <c r="A39" s="26" t="s">
        <v>87</v>
      </c>
      <c r="B39" s="27">
        <f t="shared" si="1"/>
        <v>152558</v>
      </c>
      <c r="C39" s="27">
        <f t="shared" si="13"/>
        <v>76165</v>
      </c>
      <c r="D39" s="27">
        <f t="shared" si="14"/>
        <v>2324</v>
      </c>
      <c r="E39" s="27">
        <v>2324</v>
      </c>
      <c r="F39" s="27">
        <v>0</v>
      </c>
      <c r="G39" s="27">
        <f t="shared" si="4"/>
        <v>73841</v>
      </c>
      <c r="H39" s="27">
        <v>73841</v>
      </c>
      <c r="I39" s="27">
        <v>0</v>
      </c>
      <c r="J39" s="27">
        <f t="shared" si="15"/>
        <v>76393</v>
      </c>
      <c r="K39" s="27">
        <f t="shared" si="16"/>
        <v>0</v>
      </c>
      <c r="L39" s="27">
        <v>0</v>
      </c>
      <c r="M39" s="27">
        <v>0</v>
      </c>
      <c r="N39" s="27">
        <f t="shared" si="17"/>
        <v>76393</v>
      </c>
      <c r="O39" s="27">
        <v>92253</v>
      </c>
      <c r="P39" s="27">
        <v>-15860</v>
      </c>
      <c r="Q39" s="30"/>
      <c r="R39" s="30"/>
      <c r="S39" s="30"/>
      <c r="T39" s="30"/>
      <c r="U39" s="30"/>
      <c r="V39" s="30"/>
    </row>
    <row r="40" spans="1:22" s="31" customFormat="1" ht="21" customHeight="1" x14ac:dyDescent="0.2">
      <c r="A40" s="24" t="s">
        <v>88</v>
      </c>
      <c r="B40" s="25">
        <f t="shared" si="1"/>
        <v>169618</v>
      </c>
      <c r="C40" s="25">
        <f t="shared" si="13"/>
        <v>86413</v>
      </c>
      <c r="D40" s="25">
        <f t="shared" si="14"/>
        <v>2339</v>
      </c>
      <c r="E40" s="25">
        <v>2339</v>
      </c>
      <c r="F40" s="25">
        <v>0</v>
      </c>
      <c r="G40" s="25">
        <f t="shared" si="4"/>
        <v>84074</v>
      </c>
      <c r="H40" s="25">
        <v>84074</v>
      </c>
      <c r="I40" s="25">
        <v>0</v>
      </c>
      <c r="J40" s="25">
        <f t="shared" si="15"/>
        <v>83205</v>
      </c>
      <c r="K40" s="25">
        <f t="shared" si="16"/>
        <v>0</v>
      </c>
      <c r="L40" s="25">
        <v>0</v>
      </c>
      <c r="M40" s="25">
        <v>0</v>
      </c>
      <c r="N40" s="25">
        <f t="shared" si="17"/>
        <v>83205</v>
      </c>
      <c r="O40" s="25">
        <v>99614</v>
      </c>
      <c r="P40" s="25">
        <v>-16409</v>
      </c>
      <c r="Q40" s="30"/>
      <c r="R40" s="30"/>
      <c r="S40" s="30"/>
      <c r="T40" s="30"/>
      <c r="U40" s="30"/>
      <c r="V40" s="30"/>
    </row>
    <row r="41" spans="1:22" s="31" customFormat="1" ht="21" customHeight="1" x14ac:dyDescent="0.2">
      <c r="A41" s="26" t="s">
        <v>89</v>
      </c>
      <c r="B41" s="28">
        <f t="shared" si="1"/>
        <v>180605</v>
      </c>
      <c r="C41" s="28">
        <f t="shared" si="13"/>
        <v>95713</v>
      </c>
      <c r="D41" s="28">
        <f t="shared" si="14"/>
        <v>1798</v>
      </c>
      <c r="E41" s="28">
        <v>1798</v>
      </c>
      <c r="F41" s="28">
        <v>0</v>
      </c>
      <c r="G41" s="28">
        <f t="shared" si="4"/>
        <v>93915</v>
      </c>
      <c r="H41" s="28">
        <v>93915</v>
      </c>
      <c r="I41" s="28">
        <v>0</v>
      </c>
      <c r="J41" s="28">
        <f t="shared" si="15"/>
        <v>84892</v>
      </c>
      <c r="K41" s="28">
        <f t="shared" si="16"/>
        <v>0</v>
      </c>
      <c r="L41" s="28">
        <v>0</v>
      </c>
      <c r="M41" s="28">
        <v>0</v>
      </c>
      <c r="N41" s="28">
        <f t="shared" si="17"/>
        <v>84892</v>
      </c>
      <c r="O41" s="28">
        <v>101821</v>
      </c>
      <c r="P41" s="28">
        <v>-16929</v>
      </c>
      <c r="Q41" s="30"/>
      <c r="R41" s="30"/>
      <c r="S41" s="30"/>
      <c r="T41" s="30"/>
      <c r="U41" s="30"/>
      <c r="V41" s="30"/>
    </row>
    <row r="42" spans="1:22" s="31" customFormat="1" ht="21" customHeight="1" x14ac:dyDescent="0.2">
      <c r="A42" s="24" t="s">
        <v>90</v>
      </c>
      <c r="B42" s="25">
        <f t="shared" si="1"/>
        <v>176284</v>
      </c>
      <c r="C42" s="25">
        <f t="shared" si="13"/>
        <v>94341</v>
      </c>
      <c r="D42" s="25">
        <f t="shared" si="14"/>
        <v>1758</v>
      </c>
      <c r="E42" s="25">
        <v>1758</v>
      </c>
      <c r="F42" s="25">
        <v>0</v>
      </c>
      <c r="G42" s="25">
        <f t="shared" si="4"/>
        <v>92583</v>
      </c>
      <c r="H42" s="25">
        <v>92583</v>
      </c>
      <c r="I42" s="25">
        <v>0</v>
      </c>
      <c r="J42" s="25">
        <f t="shared" si="15"/>
        <v>81943</v>
      </c>
      <c r="K42" s="25">
        <f t="shared" si="16"/>
        <v>0</v>
      </c>
      <c r="L42" s="25">
        <v>0</v>
      </c>
      <c r="M42" s="25">
        <v>0</v>
      </c>
      <c r="N42" s="25">
        <f t="shared" si="17"/>
        <v>81943</v>
      </c>
      <c r="O42" s="25">
        <v>100283</v>
      </c>
      <c r="P42" s="25">
        <v>-18340</v>
      </c>
      <c r="Q42" s="30"/>
      <c r="R42" s="30"/>
      <c r="S42" s="30"/>
      <c r="T42" s="30"/>
      <c r="U42" s="30"/>
      <c r="V42" s="30"/>
    </row>
    <row r="43" spans="1:22" s="31" customFormat="1" ht="21" customHeight="1" x14ac:dyDescent="0.2">
      <c r="A43" s="26" t="s">
        <v>91</v>
      </c>
      <c r="B43" s="27">
        <f t="shared" si="1"/>
        <v>178049</v>
      </c>
      <c r="C43" s="27">
        <f t="shared" si="13"/>
        <v>94725</v>
      </c>
      <c r="D43" s="27">
        <f t="shared" si="14"/>
        <v>1785</v>
      </c>
      <c r="E43" s="27">
        <v>1785</v>
      </c>
      <c r="F43" s="27">
        <v>0</v>
      </c>
      <c r="G43" s="27">
        <f t="shared" si="4"/>
        <v>92940</v>
      </c>
      <c r="H43" s="27">
        <v>92940</v>
      </c>
      <c r="I43" s="27">
        <v>0</v>
      </c>
      <c r="J43" s="27">
        <f t="shared" si="15"/>
        <v>83324</v>
      </c>
      <c r="K43" s="27">
        <f t="shared" si="16"/>
        <v>0</v>
      </c>
      <c r="L43" s="27">
        <v>0</v>
      </c>
      <c r="M43" s="27">
        <v>0</v>
      </c>
      <c r="N43" s="27">
        <f t="shared" si="17"/>
        <v>83324</v>
      </c>
      <c r="O43" s="27">
        <v>102393</v>
      </c>
      <c r="P43" s="27">
        <v>-19069</v>
      </c>
      <c r="Q43" s="30"/>
      <c r="R43" s="30"/>
      <c r="S43" s="30"/>
      <c r="T43" s="30"/>
      <c r="U43" s="30"/>
      <c r="V43" s="30"/>
    </row>
    <row r="44" spans="1:22" s="31" customFormat="1" ht="21" customHeight="1" x14ac:dyDescent="0.2">
      <c r="A44" s="24" t="s">
        <v>92</v>
      </c>
      <c r="B44" s="25">
        <f t="shared" si="1"/>
        <v>178231</v>
      </c>
      <c r="C44" s="25">
        <f t="shared" si="13"/>
        <v>96732</v>
      </c>
      <c r="D44" s="25">
        <f t="shared" si="14"/>
        <v>1754</v>
      </c>
      <c r="E44" s="25">
        <v>1754</v>
      </c>
      <c r="F44" s="25">
        <v>0</v>
      </c>
      <c r="G44" s="25">
        <f t="shared" si="4"/>
        <v>94978</v>
      </c>
      <c r="H44" s="25">
        <v>94978</v>
      </c>
      <c r="I44" s="25">
        <v>0</v>
      </c>
      <c r="J44" s="25">
        <f t="shared" si="15"/>
        <v>81499</v>
      </c>
      <c r="K44" s="25">
        <f t="shared" si="16"/>
        <v>0</v>
      </c>
      <c r="L44" s="25">
        <v>0</v>
      </c>
      <c r="M44" s="25">
        <v>0</v>
      </c>
      <c r="N44" s="25">
        <f t="shared" si="17"/>
        <v>81499</v>
      </c>
      <c r="O44" s="25">
        <v>100717</v>
      </c>
      <c r="P44" s="25">
        <v>-19218</v>
      </c>
      <c r="Q44" s="30"/>
      <c r="R44" s="30"/>
      <c r="S44" s="30"/>
      <c r="T44" s="30"/>
      <c r="U44" s="30"/>
      <c r="V44" s="30"/>
    </row>
    <row r="45" spans="1:22" s="31" customFormat="1" ht="21" customHeight="1" x14ac:dyDescent="0.2">
      <c r="A45" s="26" t="s">
        <v>93</v>
      </c>
      <c r="B45" s="28">
        <f t="shared" si="1"/>
        <v>177815</v>
      </c>
      <c r="C45" s="28">
        <f t="shared" si="13"/>
        <v>95111</v>
      </c>
      <c r="D45" s="28">
        <f t="shared" si="14"/>
        <v>1793</v>
      </c>
      <c r="E45" s="28">
        <v>1793</v>
      </c>
      <c r="F45" s="28">
        <v>0</v>
      </c>
      <c r="G45" s="28">
        <f t="shared" si="4"/>
        <v>93318</v>
      </c>
      <c r="H45" s="28">
        <v>93318</v>
      </c>
      <c r="I45" s="28">
        <v>0</v>
      </c>
      <c r="J45" s="28">
        <f t="shared" si="15"/>
        <v>82704</v>
      </c>
      <c r="K45" s="28">
        <f t="shared" si="16"/>
        <v>0</v>
      </c>
      <c r="L45" s="28">
        <v>0</v>
      </c>
      <c r="M45" s="28">
        <v>0</v>
      </c>
      <c r="N45" s="28">
        <f t="shared" si="17"/>
        <v>82704</v>
      </c>
      <c r="O45" s="28">
        <v>101870</v>
      </c>
      <c r="P45" s="28">
        <v>-19166</v>
      </c>
      <c r="Q45" s="30"/>
      <c r="R45" s="30"/>
      <c r="S45" s="30"/>
      <c r="T45" s="30"/>
      <c r="U45" s="30"/>
      <c r="V45" s="30"/>
    </row>
    <row r="46" spans="1:22" s="31" customFormat="1" ht="21" customHeight="1" x14ac:dyDescent="0.2">
      <c r="A46" s="24" t="s">
        <v>94</v>
      </c>
      <c r="B46" s="25">
        <f t="shared" si="1"/>
        <v>177515</v>
      </c>
      <c r="C46" s="25">
        <f t="shared" ref="C46:C53" si="18">+D46+G46</f>
        <v>96667</v>
      </c>
      <c r="D46" s="25">
        <f t="shared" ref="D46:D53" si="19">+E46+F46</f>
        <v>1817</v>
      </c>
      <c r="E46" s="25">
        <v>1817</v>
      </c>
      <c r="F46" s="25">
        <v>0</v>
      </c>
      <c r="G46" s="25">
        <f t="shared" si="4"/>
        <v>94850</v>
      </c>
      <c r="H46" s="25">
        <v>94850</v>
      </c>
      <c r="I46" s="25">
        <v>0</v>
      </c>
      <c r="J46" s="25">
        <f t="shared" ref="J46:J53" si="20">+K46+N46</f>
        <v>80848</v>
      </c>
      <c r="K46" s="25">
        <f t="shared" ref="K46:K53" si="21">+L46+M46</f>
        <v>0</v>
      </c>
      <c r="L46" s="25">
        <v>0</v>
      </c>
      <c r="M46" s="25">
        <v>0</v>
      </c>
      <c r="N46" s="25">
        <f t="shared" ref="N46:N53" si="22">+O46+P46</f>
        <v>80848</v>
      </c>
      <c r="O46" s="25">
        <v>103123</v>
      </c>
      <c r="P46" s="25">
        <v>-22275</v>
      </c>
      <c r="Q46" s="30"/>
      <c r="R46" s="30"/>
      <c r="S46" s="30"/>
      <c r="T46" s="30"/>
      <c r="U46" s="30"/>
      <c r="V46" s="30"/>
    </row>
    <row r="47" spans="1:22" s="31" customFormat="1" ht="21" customHeight="1" x14ac:dyDescent="0.2">
      <c r="A47" s="26" t="s">
        <v>95</v>
      </c>
      <c r="B47" s="27">
        <f t="shared" si="1"/>
        <v>168227</v>
      </c>
      <c r="C47" s="27">
        <f t="shared" si="18"/>
        <v>97615</v>
      </c>
      <c r="D47" s="27">
        <f t="shared" si="19"/>
        <v>1800</v>
      </c>
      <c r="E47" s="27">
        <v>1800</v>
      </c>
      <c r="F47" s="27">
        <v>0</v>
      </c>
      <c r="G47" s="27">
        <f t="shared" si="4"/>
        <v>95815</v>
      </c>
      <c r="H47" s="27">
        <v>95815</v>
      </c>
      <c r="I47" s="27">
        <v>0</v>
      </c>
      <c r="J47" s="27">
        <f t="shared" si="20"/>
        <v>70612</v>
      </c>
      <c r="K47" s="27">
        <f t="shared" si="21"/>
        <v>0</v>
      </c>
      <c r="L47" s="27">
        <v>0</v>
      </c>
      <c r="M47" s="27">
        <v>0</v>
      </c>
      <c r="N47" s="27">
        <f t="shared" si="22"/>
        <v>70612</v>
      </c>
      <c r="O47" s="27">
        <v>92651</v>
      </c>
      <c r="P47" s="27">
        <v>-22039</v>
      </c>
      <c r="Q47" s="30"/>
      <c r="R47" s="30"/>
      <c r="S47" s="30"/>
      <c r="T47" s="30"/>
      <c r="U47" s="30"/>
      <c r="V47" s="30"/>
    </row>
    <row r="48" spans="1:22" s="31" customFormat="1" ht="21" customHeight="1" x14ac:dyDescent="0.2">
      <c r="A48" s="24" t="s">
        <v>96</v>
      </c>
      <c r="B48" s="25">
        <f t="shared" si="1"/>
        <v>174294</v>
      </c>
      <c r="C48" s="25">
        <f t="shared" si="18"/>
        <v>100974</v>
      </c>
      <c r="D48" s="25">
        <f t="shared" si="19"/>
        <v>1170</v>
      </c>
      <c r="E48" s="25">
        <v>1170</v>
      </c>
      <c r="F48" s="25">
        <v>0</v>
      </c>
      <c r="G48" s="25">
        <f t="shared" si="4"/>
        <v>99804</v>
      </c>
      <c r="H48" s="25">
        <v>99804</v>
      </c>
      <c r="I48" s="25">
        <v>0</v>
      </c>
      <c r="J48" s="25">
        <f t="shared" si="20"/>
        <v>73320</v>
      </c>
      <c r="K48" s="25">
        <f t="shared" si="21"/>
        <v>0</v>
      </c>
      <c r="L48" s="25">
        <v>0</v>
      </c>
      <c r="M48" s="25">
        <v>0</v>
      </c>
      <c r="N48" s="25">
        <f t="shared" si="22"/>
        <v>73320</v>
      </c>
      <c r="O48" s="25">
        <v>93219</v>
      </c>
      <c r="P48" s="25">
        <v>-19899</v>
      </c>
      <c r="Q48" s="30"/>
      <c r="R48" s="30"/>
      <c r="S48" s="30"/>
      <c r="T48" s="30"/>
      <c r="U48" s="30"/>
      <c r="V48" s="30"/>
    </row>
    <row r="49" spans="1:22" s="31" customFormat="1" ht="21" customHeight="1" x14ac:dyDescent="0.2">
      <c r="A49" s="26" t="s">
        <v>97</v>
      </c>
      <c r="B49" s="28">
        <f t="shared" si="1"/>
        <v>166225</v>
      </c>
      <c r="C49" s="28">
        <f t="shared" si="18"/>
        <v>95083</v>
      </c>
      <c r="D49" s="28">
        <f t="shared" si="19"/>
        <v>1194</v>
      </c>
      <c r="E49" s="28">
        <v>1194</v>
      </c>
      <c r="F49" s="28">
        <v>0</v>
      </c>
      <c r="G49" s="28">
        <f t="shared" si="4"/>
        <v>93889</v>
      </c>
      <c r="H49" s="28">
        <v>93889</v>
      </c>
      <c r="I49" s="28">
        <v>0</v>
      </c>
      <c r="J49" s="28">
        <f t="shared" si="20"/>
        <v>71142</v>
      </c>
      <c r="K49" s="28">
        <f t="shared" si="21"/>
        <v>0</v>
      </c>
      <c r="L49" s="28">
        <v>0</v>
      </c>
      <c r="M49" s="28">
        <v>0</v>
      </c>
      <c r="N49" s="28">
        <f t="shared" si="22"/>
        <v>71142</v>
      </c>
      <c r="O49" s="28">
        <v>89652</v>
      </c>
      <c r="P49" s="28">
        <v>-18510</v>
      </c>
      <c r="Q49" s="30"/>
      <c r="R49" s="30"/>
      <c r="S49" s="30"/>
      <c r="T49" s="30"/>
      <c r="U49" s="30"/>
      <c r="V49" s="30"/>
    </row>
    <row r="50" spans="1:22" s="31" customFormat="1" ht="21" customHeight="1" x14ac:dyDescent="0.2">
      <c r="A50" s="24" t="s">
        <v>105</v>
      </c>
      <c r="B50" s="25">
        <f t="shared" ref="B50:B53" si="23">+C50+J50</f>
        <v>166763</v>
      </c>
      <c r="C50" s="25">
        <f t="shared" si="18"/>
        <v>95397</v>
      </c>
      <c r="D50" s="25">
        <f t="shared" si="19"/>
        <v>1090</v>
      </c>
      <c r="E50" s="25">
        <v>1090</v>
      </c>
      <c r="F50" s="25">
        <v>0</v>
      </c>
      <c r="G50" s="25">
        <f t="shared" ref="G50:G53" si="24">+H50+I50</f>
        <v>94307</v>
      </c>
      <c r="H50" s="25">
        <v>94307</v>
      </c>
      <c r="I50" s="25">
        <v>0</v>
      </c>
      <c r="J50" s="25">
        <f t="shared" si="20"/>
        <v>71366</v>
      </c>
      <c r="K50" s="25">
        <f t="shared" si="21"/>
        <v>0</v>
      </c>
      <c r="L50" s="25">
        <v>0</v>
      </c>
      <c r="M50" s="25">
        <v>0</v>
      </c>
      <c r="N50" s="25">
        <f t="shared" si="22"/>
        <v>71366</v>
      </c>
      <c r="O50" s="25">
        <v>92276</v>
      </c>
      <c r="P50" s="25">
        <v>-20910</v>
      </c>
      <c r="Q50" s="30"/>
      <c r="R50" s="30"/>
      <c r="S50" s="30"/>
      <c r="T50" s="30"/>
      <c r="U50" s="30"/>
      <c r="V50" s="30"/>
    </row>
    <row r="51" spans="1:22" s="31" customFormat="1" ht="21" customHeight="1" x14ac:dyDescent="0.2">
      <c r="A51" s="26" t="s">
        <v>106</v>
      </c>
      <c r="B51" s="27">
        <f t="shared" si="23"/>
        <v>0</v>
      </c>
      <c r="C51" s="27">
        <f t="shared" si="18"/>
        <v>0</v>
      </c>
      <c r="D51" s="27">
        <f t="shared" si="19"/>
        <v>0</v>
      </c>
      <c r="E51" s="27">
        <v>0</v>
      </c>
      <c r="F51" s="27">
        <v>0</v>
      </c>
      <c r="G51" s="27">
        <f t="shared" si="24"/>
        <v>0</v>
      </c>
      <c r="H51" s="27">
        <v>0</v>
      </c>
      <c r="I51" s="27">
        <v>0</v>
      </c>
      <c r="J51" s="27">
        <f t="shared" si="20"/>
        <v>0</v>
      </c>
      <c r="K51" s="27">
        <f t="shared" si="21"/>
        <v>0</v>
      </c>
      <c r="L51" s="27">
        <v>0</v>
      </c>
      <c r="M51" s="27">
        <v>0</v>
      </c>
      <c r="N51" s="27">
        <f t="shared" si="22"/>
        <v>0</v>
      </c>
      <c r="O51" s="27">
        <v>0</v>
      </c>
      <c r="P51" s="27">
        <v>0</v>
      </c>
      <c r="Q51" s="30"/>
      <c r="R51" s="30"/>
      <c r="S51" s="30"/>
      <c r="T51" s="30"/>
      <c r="U51" s="30"/>
      <c r="V51" s="30"/>
    </row>
    <row r="52" spans="1:22" s="31" customFormat="1" ht="21" customHeight="1" x14ac:dyDescent="0.2">
      <c r="A52" s="24" t="s">
        <v>107</v>
      </c>
      <c r="B52" s="25">
        <f t="shared" si="23"/>
        <v>0</v>
      </c>
      <c r="C52" s="25">
        <f t="shared" si="18"/>
        <v>0</v>
      </c>
      <c r="D52" s="25">
        <f t="shared" si="19"/>
        <v>0</v>
      </c>
      <c r="E52" s="25">
        <v>0</v>
      </c>
      <c r="F52" s="25">
        <v>0</v>
      </c>
      <c r="G52" s="25">
        <f t="shared" si="24"/>
        <v>0</v>
      </c>
      <c r="H52" s="25">
        <v>0</v>
      </c>
      <c r="I52" s="25">
        <v>0</v>
      </c>
      <c r="J52" s="25">
        <f t="shared" si="20"/>
        <v>0</v>
      </c>
      <c r="K52" s="25">
        <f t="shared" si="21"/>
        <v>0</v>
      </c>
      <c r="L52" s="25">
        <v>0</v>
      </c>
      <c r="M52" s="25">
        <v>0</v>
      </c>
      <c r="N52" s="25">
        <f t="shared" si="22"/>
        <v>0</v>
      </c>
      <c r="O52" s="25">
        <v>0</v>
      </c>
      <c r="P52" s="25">
        <v>0</v>
      </c>
      <c r="Q52" s="30"/>
      <c r="R52" s="30"/>
      <c r="S52" s="30"/>
      <c r="T52" s="30"/>
      <c r="U52" s="30"/>
      <c r="V52" s="30"/>
    </row>
    <row r="53" spans="1:22" s="31" customFormat="1" ht="21" customHeight="1" x14ac:dyDescent="0.2">
      <c r="A53" s="26" t="s">
        <v>108</v>
      </c>
      <c r="B53" s="28">
        <f t="shared" si="23"/>
        <v>0</v>
      </c>
      <c r="C53" s="28">
        <f t="shared" si="18"/>
        <v>0</v>
      </c>
      <c r="D53" s="28">
        <f t="shared" si="19"/>
        <v>0</v>
      </c>
      <c r="E53" s="28">
        <v>0</v>
      </c>
      <c r="F53" s="28">
        <v>0</v>
      </c>
      <c r="G53" s="28">
        <f t="shared" si="24"/>
        <v>0</v>
      </c>
      <c r="H53" s="28">
        <v>0</v>
      </c>
      <c r="I53" s="28">
        <v>0</v>
      </c>
      <c r="J53" s="28">
        <f t="shared" si="20"/>
        <v>0</v>
      </c>
      <c r="K53" s="28">
        <f t="shared" si="21"/>
        <v>0</v>
      </c>
      <c r="L53" s="28">
        <v>0</v>
      </c>
      <c r="M53" s="28">
        <v>0</v>
      </c>
      <c r="N53" s="28">
        <f t="shared" si="22"/>
        <v>0</v>
      </c>
      <c r="O53" s="28">
        <v>0</v>
      </c>
      <c r="P53" s="28">
        <v>0</v>
      </c>
      <c r="Q53" s="30"/>
      <c r="R53" s="30"/>
      <c r="S53" s="30"/>
      <c r="T53" s="30"/>
      <c r="U53" s="30"/>
      <c r="V53" s="30"/>
    </row>
    <row r="62" spans="1:22" ht="28.5" customHeight="1" x14ac:dyDescent="0.2"/>
    <row r="63" spans="1:22" ht="24" customHeight="1" x14ac:dyDescent="0.2"/>
    <row r="64" spans="1:22" ht="19.5" customHeight="1" x14ac:dyDescent="0.2"/>
    <row r="66" ht="18.75" customHeight="1" x14ac:dyDescent="0.2"/>
    <row r="67" ht="25.5" customHeight="1" x14ac:dyDescent="0.2"/>
    <row r="68" ht="17.25" customHeight="1" x14ac:dyDescent="0.2"/>
    <row r="69" ht="26.25" customHeight="1" x14ac:dyDescent="0.2"/>
    <row r="72" ht="24" customHeight="1" x14ac:dyDescent="0.2"/>
    <row r="73" ht="21" customHeight="1" x14ac:dyDescent="0.2"/>
    <row r="76" ht="23.25" customHeight="1" x14ac:dyDescent="0.2"/>
    <row r="79" ht="23.25" customHeight="1" x14ac:dyDescent="0.2"/>
    <row r="82" ht="24" customHeight="1" x14ac:dyDescent="0.2"/>
    <row r="85" ht="23.25" customHeight="1" x14ac:dyDescent="0.2"/>
  </sheetData>
  <mergeCells count="11">
    <mergeCell ref="A5:A8"/>
    <mergeCell ref="B5:P5"/>
    <mergeCell ref="C6:I6"/>
    <mergeCell ref="G7:I7"/>
    <mergeCell ref="J7:J8"/>
    <mergeCell ref="K7:M7"/>
    <mergeCell ref="N7:P7"/>
    <mergeCell ref="B6:B8"/>
    <mergeCell ref="C7:C8"/>
    <mergeCell ref="D7:F7"/>
    <mergeCell ref="J6:P6"/>
  </mergeCells>
  <phoneticPr fontId="1" type="noConversion"/>
  <pageMargins left="0.19685039370078741" right="0.15748031496062992" top="0.6692913385826772" bottom="0.43307086614173229" header="0.31496062992125984" footer="0.15748031496062992"/>
  <pageSetup paperSize="9" scale="52" fitToHeight="4" orientation="landscape" r:id="rId1"/>
  <headerFooter alignWithMargins="0">
    <oddFooter>&amp;R&amp;D</oddFooter>
  </headerFooter>
  <rowBreaks count="1" manualBreakCount="1">
    <brk id="4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autoPageBreaks="0"/>
  </sheetPr>
  <dimension ref="A1:T85"/>
  <sheetViews>
    <sheetView showGridLines="0" view="pageBreakPreview" zoomScale="75" zoomScaleNormal="100" zoomScaleSheetLayoutView="100" workbookViewId="0">
      <pane ySplit="9" topLeftCell="A30" activePane="bottomLeft" state="frozen"/>
      <selection pane="bottomLeft" activeCell="B50" sqref="B50"/>
    </sheetView>
  </sheetViews>
  <sheetFormatPr defaultRowHeight="12.75" x14ac:dyDescent="0.2"/>
  <cols>
    <col min="1" max="1" width="15.7109375" customWidth="1"/>
    <col min="2" max="2" width="13.42578125" customWidth="1"/>
    <col min="3" max="3" width="11.28515625" customWidth="1"/>
    <col min="4" max="4" width="12.42578125" customWidth="1"/>
    <col min="5" max="5" width="20.85546875" customWidth="1"/>
    <col min="6" max="6" width="21.28515625" customWidth="1"/>
    <col min="7" max="7" width="15" customWidth="1"/>
    <col min="8" max="8" width="21.28515625" customWidth="1"/>
    <col min="9" max="9" width="20.85546875" customWidth="1"/>
    <col min="10" max="10" width="13.5703125" customWidth="1"/>
    <col min="11" max="11" width="15.28515625" customWidth="1"/>
    <col min="12" max="13" width="21.28515625" customWidth="1"/>
    <col min="14" max="14" width="17.5703125" customWidth="1"/>
    <col min="15" max="16" width="21.28515625" customWidth="1"/>
  </cols>
  <sheetData>
    <row r="1" spans="1:20" ht="18" x14ac:dyDescent="0.2">
      <c r="A1" s="18" t="s">
        <v>98</v>
      </c>
    </row>
    <row r="3" spans="1:20" ht="15.75" x14ac:dyDescent="0.25">
      <c r="A3" s="7" t="s">
        <v>41</v>
      </c>
    </row>
    <row r="5" spans="1:20" ht="21" customHeight="1" x14ac:dyDescent="0.2">
      <c r="A5" s="107" t="s">
        <v>99</v>
      </c>
      <c r="B5" s="115" t="s">
        <v>38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</row>
    <row r="6" spans="1:20" ht="28.5" customHeight="1" x14ac:dyDescent="0.2">
      <c r="A6" s="98"/>
      <c r="B6" s="122" t="s">
        <v>39</v>
      </c>
      <c r="C6" s="112" t="s">
        <v>34</v>
      </c>
      <c r="D6" s="113"/>
      <c r="E6" s="113"/>
      <c r="F6" s="113"/>
      <c r="G6" s="113"/>
      <c r="H6" s="113"/>
      <c r="I6" s="113"/>
      <c r="J6" s="112" t="s">
        <v>37</v>
      </c>
      <c r="K6" s="113"/>
      <c r="L6" s="113"/>
      <c r="M6" s="113"/>
      <c r="N6" s="113"/>
      <c r="O6" s="113"/>
      <c r="P6" s="114"/>
    </row>
    <row r="7" spans="1:20" ht="27" customHeight="1" x14ac:dyDescent="0.2">
      <c r="A7" s="98"/>
      <c r="B7" s="122"/>
      <c r="C7" s="120" t="s">
        <v>35</v>
      </c>
      <c r="D7" s="117" t="s">
        <v>6</v>
      </c>
      <c r="E7" s="118"/>
      <c r="F7" s="119"/>
      <c r="G7" s="117" t="s">
        <v>8</v>
      </c>
      <c r="H7" s="118"/>
      <c r="I7" s="118"/>
      <c r="J7" s="120" t="s">
        <v>35</v>
      </c>
      <c r="K7" s="117" t="s">
        <v>6</v>
      </c>
      <c r="L7" s="118"/>
      <c r="M7" s="119"/>
      <c r="N7" s="118" t="s">
        <v>8</v>
      </c>
      <c r="O7" s="118"/>
      <c r="P7" s="119"/>
    </row>
    <row r="8" spans="1:20" ht="89.25" customHeight="1" x14ac:dyDescent="0.2">
      <c r="A8" s="99"/>
      <c r="B8" s="123"/>
      <c r="C8" s="121"/>
      <c r="D8" s="56" t="s">
        <v>35</v>
      </c>
      <c r="E8" s="57" t="s">
        <v>76</v>
      </c>
      <c r="F8" s="57" t="s">
        <v>77</v>
      </c>
      <c r="G8" s="56" t="s">
        <v>35</v>
      </c>
      <c r="H8" s="57" t="s">
        <v>76</v>
      </c>
      <c r="I8" s="57" t="s">
        <v>77</v>
      </c>
      <c r="J8" s="121"/>
      <c r="K8" s="56" t="s">
        <v>35</v>
      </c>
      <c r="L8" s="57" t="s">
        <v>76</v>
      </c>
      <c r="M8" s="57" t="s">
        <v>77</v>
      </c>
      <c r="N8" s="58" t="s">
        <v>35</v>
      </c>
      <c r="O8" s="57" t="s">
        <v>76</v>
      </c>
      <c r="P8" s="57" t="s">
        <v>77</v>
      </c>
    </row>
    <row r="9" spans="1:20" ht="21" customHeight="1" x14ac:dyDescent="0.2">
      <c r="A9" s="23">
        <v>1</v>
      </c>
      <c r="B9" s="23">
        <f>+A9+1</f>
        <v>2</v>
      </c>
      <c r="C9" s="23">
        <f>+B9+1</f>
        <v>3</v>
      </c>
      <c r="D9" s="23">
        <f>+C9+1</f>
        <v>4</v>
      </c>
      <c r="E9" s="23">
        <f t="shared" ref="E9:P9" si="0">D9+1</f>
        <v>5</v>
      </c>
      <c r="F9" s="23">
        <f t="shared" si="0"/>
        <v>6</v>
      </c>
      <c r="G9" s="23">
        <f t="shared" si="0"/>
        <v>7</v>
      </c>
      <c r="H9" s="23">
        <f t="shared" si="0"/>
        <v>8</v>
      </c>
      <c r="I9" s="23">
        <f t="shared" si="0"/>
        <v>9</v>
      </c>
      <c r="J9" s="23">
        <f t="shared" si="0"/>
        <v>10</v>
      </c>
      <c r="K9" s="23">
        <f t="shared" si="0"/>
        <v>11</v>
      </c>
      <c r="L9" s="23">
        <f t="shared" si="0"/>
        <v>12</v>
      </c>
      <c r="M9" s="23">
        <f t="shared" si="0"/>
        <v>13</v>
      </c>
      <c r="N9" s="23">
        <f t="shared" si="0"/>
        <v>14</v>
      </c>
      <c r="O9" s="23">
        <f t="shared" si="0"/>
        <v>15</v>
      </c>
      <c r="P9" s="23">
        <f t="shared" si="0"/>
        <v>16</v>
      </c>
    </row>
    <row r="10" spans="1:20" ht="21" customHeight="1" x14ac:dyDescent="0.2">
      <c r="A10" s="24" t="s">
        <v>9</v>
      </c>
      <c r="B10" s="25">
        <f t="shared" ref="B10:B49" si="1">+C10+J10</f>
        <v>238736</v>
      </c>
      <c r="C10" s="25">
        <f t="shared" ref="C10:C29" si="2">+D10+G10</f>
        <v>176956</v>
      </c>
      <c r="D10" s="25">
        <f t="shared" ref="D10:D29" si="3">+E10+F10</f>
        <v>27393</v>
      </c>
      <c r="E10" s="25">
        <v>0</v>
      </c>
      <c r="F10" s="25">
        <v>27393</v>
      </c>
      <c r="G10" s="25">
        <f t="shared" ref="G10:G29" si="4">+H10+I10</f>
        <v>149563</v>
      </c>
      <c r="H10" s="25">
        <v>0</v>
      </c>
      <c r="I10" s="25">
        <v>149563</v>
      </c>
      <c r="J10" s="25">
        <f t="shared" ref="J10:J29" si="5">+K10+N10</f>
        <v>61780</v>
      </c>
      <c r="K10" s="25">
        <f t="shared" ref="K10:K29" si="6">+L10+M10</f>
        <v>1508</v>
      </c>
      <c r="L10" s="25">
        <v>0</v>
      </c>
      <c r="M10" s="25">
        <v>1508</v>
      </c>
      <c r="N10" s="25">
        <f t="shared" ref="N10:N29" si="7">+O10+P10</f>
        <v>60272</v>
      </c>
      <c r="O10" s="25">
        <v>-14506</v>
      </c>
      <c r="P10" s="25">
        <v>74778</v>
      </c>
      <c r="Q10" s="3"/>
      <c r="R10" s="3"/>
      <c r="S10" s="3"/>
      <c r="T10" s="3"/>
    </row>
    <row r="11" spans="1:20" ht="21" customHeight="1" x14ac:dyDescent="0.2">
      <c r="A11" s="26" t="s">
        <v>10</v>
      </c>
      <c r="B11" s="27">
        <f t="shared" si="1"/>
        <v>250743</v>
      </c>
      <c r="C11" s="27">
        <f t="shared" si="2"/>
        <v>190141</v>
      </c>
      <c r="D11" s="27">
        <f t="shared" si="3"/>
        <v>29109</v>
      </c>
      <c r="E11" s="27">
        <v>0</v>
      </c>
      <c r="F11" s="27">
        <v>29109</v>
      </c>
      <c r="G11" s="27">
        <f t="shared" si="4"/>
        <v>161032</v>
      </c>
      <c r="H11" s="27">
        <v>0</v>
      </c>
      <c r="I11" s="27">
        <v>161032</v>
      </c>
      <c r="J11" s="27">
        <f t="shared" si="5"/>
        <v>60602</v>
      </c>
      <c r="K11" s="27">
        <f t="shared" si="6"/>
        <v>1456</v>
      </c>
      <c r="L11" s="27">
        <v>0</v>
      </c>
      <c r="M11" s="27">
        <v>1456</v>
      </c>
      <c r="N11" s="27">
        <f t="shared" si="7"/>
        <v>59146</v>
      </c>
      <c r="O11" s="27">
        <v>-14817</v>
      </c>
      <c r="P11" s="27">
        <v>73963</v>
      </c>
      <c r="Q11" s="3"/>
      <c r="R11" s="3"/>
      <c r="S11" s="3"/>
      <c r="T11" s="3"/>
    </row>
    <row r="12" spans="1:20" ht="21" customHeight="1" x14ac:dyDescent="0.2">
      <c r="A12" s="24" t="s">
        <v>11</v>
      </c>
      <c r="B12" s="25">
        <f t="shared" si="1"/>
        <v>256795</v>
      </c>
      <c r="C12" s="25">
        <f t="shared" si="2"/>
        <v>198705</v>
      </c>
      <c r="D12" s="25">
        <f t="shared" si="3"/>
        <v>30108</v>
      </c>
      <c r="E12" s="25">
        <v>0</v>
      </c>
      <c r="F12" s="25">
        <v>30108</v>
      </c>
      <c r="G12" s="25">
        <f t="shared" si="4"/>
        <v>168597</v>
      </c>
      <c r="H12" s="25">
        <v>0</v>
      </c>
      <c r="I12" s="25">
        <v>168597</v>
      </c>
      <c r="J12" s="25">
        <f t="shared" si="5"/>
        <v>58090</v>
      </c>
      <c r="K12" s="25">
        <f t="shared" si="6"/>
        <v>1372</v>
      </c>
      <c r="L12" s="25">
        <v>0</v>
      </c>
      <c r="M12" s="25">
        <v>1372</v>
      </c>
      <c r="N12" s="25">
        <f t="shared" si="7"/>
        <v>56718</v>
      </c>
      <c r="O12" s="25">
        <v>-15233</v>
      </c>
      <c r="P12" s="25">
        <v>71951</v>
      </c>
      <c r="Q12" s="3"/>
      <c r="R12" s="3"/>
      <c r="S12" s="3"/>
      <c r="T12" s="3"/>
    </row>
    <row r="13" spans="1:20" ht="21" customHeight="1" x14ac:dyDescent="0.2">
      <c r="A13" s="26" t="s">
        <v>12</v>
      </c>
      <c r="B13" s="28">
        <f t="shared" si="1"/>
        <v>259432</v>
      </c>
      <c r="C13" s="28">
        <f t="shared" si="2"/>
        <v>207186</v>
      </c>
      <c r="D13" s="28">
        <f t="shared" si="3"/>
        <v>31490</v>
      </c>
      <c r="E13" s="28">
        <v>0</v>
      </c>
      <c r="F13" s="28">
        <v>31490</v>
      </c>
      <c r="G13" s="28">
        <f t="shared" si="4"/>
        <v>175696</v>
      </c>
      <c r="H13" s="28">
        <v>0</v>
      </c>
      <c r="I13" s="28">
        <v>175696</v>
      </c>
      <c r="J13" s="28">
        <f t="shared" si="5"/>
        <v>52246</v>
      </c>
      <c r="K13" s="28">
        <f t="shared" si="6"/>
        <v>1278</v>
      </c>
      <c r="L13" s="28">
        <v>0</v>
      </c>
      <c r="M13" s="28">
        <v>1278</v>
      </c>
      <c r="N13" s="28">
        <f t="shared" si="7"/>
        <v>50968</v>
      </c>
      <c r="O13" s="28">
        <v>-14418</v>
      </c>
      <c r="P13" s="28">
        <v>65386</v>
      </c>
      <c r="Q13" s="3"/>
      <c r="R13" s="3"/>
      <c r="S13" s="3"/>
      <c r="T13" s="3"/>
    </row>
    <row r="14" spans="1:20" ht="21" customHeight="1" x14ac:dyDescent="0.2">
      <c r="A14" s="24" t="s">
        <v>13</v>
      </c>
      <c r="B14" s="25">
        <f t="shared" si="1"/>
        <v>268042</v>
      </c>
      <c r="C14" s="25">
        <f t="shared" si="2"/>
        <v>214724</v>
      </c>
      <c r="D14" s="25">
        <f t="shared" si="3"/>
        <v>32528</v>
      </c>
      <c r="E14" s="25">
        <v>0</v>
      </c>
      <c r="F14" s="25">
        <v>32528</v>
      </c>
      <c r="G14" s="25">
        <f t="shared" si="4"/>
        <v>182196</v>
      </c>
      <c r="H14" s="25">
        <v>0</v>
      </c>
      <c r="I14" s="25">
        <v>182196</v>
      </c>
      <c r="J14" s="25">
        <f t="shared" si="5"/>
        <v>53318</v>
      </c>
      <c r="K14" s="25">
        <f t="shared" si="6"/>
        <v>1253</v>
      </c>
      <c r="L14" s="25">
        <v>0</v>
      </c>
      <c r="M14" s="25">
        <v>1253</v>
      </c>
      <c r="N14" s="25">
        <f t="shared" si="7"/>
        <v>52065</v>
      </c>
      <c r="O14" s="25">
        <v>-15069</v>
      </c>
      <c r="P14" s="25">
        <v>67134</v>
      </c>
      <c r="Q14" s="3"/>
      <c r="R14" s="3"/>
      <c r="S14" s="3"/>
      <c r="T14" s="3"/>
    </row>
    <row r="15" spans="1:20" ht="21" customHeight="1" x14ac:dyDescent="0.2">
      <c r="A15" s="26" t="s">
        <v>14</v>
      </c>
      <c r="B15" s="27">
        <f t="shared" si="1"/>
        <v>273497</v>
      </c>
      <c r="C15" s="27">
        <f t="shared" si="2"/>
        <v>219087</v>
      </c>
      <c r="D15" s="27">
        <f t="shared" si="3"/>
        <v>31369</v>
      </c>
      <c r="E15" s="27">
        <v>0</v>
      </c>
      <c r="F15" s="27">
        <v>31369</v>
      </c>
      <c r="G15" s="27">
        <f t="shared" si="4"/>
        <v>187718</v>
      </c>
      <c r="H15" s="27">
        <v>0</v>
      </c>
      <c r="I15" s="27">
        <v>187718</v>
      </c>
      <c r="J15" s="27">
        <f t="shared" si="5"/>
        <v>54410</v>
      </c>
      <c r="K15" s="27">
        <f t="shared" si="6"/>
        <v>1253</v>
      </c>
      <c r="L15" s="27">
        <v>0</v>
      </c>
      <c r="M15" s="27">
        <v>1253</v>
      </c>
      <c r="N15" s="27">
        <f t="shared" si="7"/>
        <v>53157</v>
      </c>
      <c r="O15" s="27">
        <v>-15951</v>
      </c>
      <c r="P15" s="27">
        <v>69108</v>
      </c>
      <c r="Q15" s="3"/>
      <c r="R15" s="3"/>
      <c r="S15" s="3"/>
      <c r="T15" s="3"/>
    </row>
    <row r="16" spans="1:20" ht="21" customHeight="1" x14ac:dyDescent="0.2">
      <c r="A16" s="24" t="s">
        <v>15</v>
      </c>
      <c r="B16" s="25">
        <f t="shared" si="1"/>
        <v>277821</v>
      </c>
      <c r="C16" s="25">
        <f t="shared" si="2"/>
        <v>219699</v>
      </c>
      <c r="D16" s="25">
        <f t="shared" si="3"/>
        <v>31262</v>
      </c>
      <c r="E16" s="25">
        <v>0</v>
      </c>
      <c r="F16" s="25">
        <v>31262</v>
      </c>
      <c r="G16" s="25">
        <f t="shared" si="4"/>
        <v>188437</v>
      </c>
      <c r="H16" s="25">
        <v>0</v>
      </c>
      <c r="I16" s="25">
        <v>188437</v>
      </c>
      <c r="J16" s="25">
        <f t="shared" si="5"/>
        <v>58122</v>
      </c>
      <c r="K16" s="25">
        <f t="shared" si="6"/>
        <v>1220</v>
      </c>
      <c r="L16" s="25">
        <v>0</v>
      </c>
      <c r="M16" s="25">
        <v>1220</v>
      </c>
      <c r="N16" s="25">
        <f t="shared" si="7"/>
        <v>56902</v>
      </c>
      <c r="O16" s="25">
        <v>-14779</v>
      </c>
      <c r="P16" s="25">
        <v>71681</v>
      </c>
      <c r="Q16" s="3"/>
      <c r="R16" s="3"/>
      <c r="S16" s="3"/>
      <c r="T16" s="3"/>
    </row>
    <row r="17" spans="1:20" ht="21" customHeight="1" x14ac:dyDescent="0.2">
      <c r="A17" s="26" t="s">
        <v>16</v>
      </c>
      <c r="B17" s="28">
        <f t="shared" si="1"/>
        <v>296376</v>
      </c>
      <c r="C17" s="28">
        <f t="shared" si="2"/>
        <v>238454</v>
      </c>
      <c r="D17" s="28">
        <f t="shared" si="3"/>
        <v>32496</v>
      </c>
      <c r="E17" s="28">
        <v>0</v>
      </c>
      <c r="F17" s="28">
        <v>32496</v>
      </c>
      <c r="G17" s="28">
        <f t="shared" si="4"/>
        <v>205958</v>
      </c>
      <c r="H17" s="28">
        <v>0</v>
      </c>
      <c r="I17" s="28">
        <v>205958</v>
      </c>
      <c r="J17" s="28">
        <f t="shared" si="5"/>
        <v>57922</v>
      </c>
      <c r="K17" s="28">
        <f t="shared" si="6"/>
        <v>1265</v>
      </c>
      <c r="L17" s="28">
        <v>0</v>
      </c>
      <c r="M17" s="28">
        <v>1265</v>
      </c>
      <c r="N17" s="28">
        <f t="shared" si="7"/>
        <v>56657</v>
      </c>
      <c r="O17" s="28">
        <v>-16296</v>
      </c>
      <c r="P17" s="28">
        <v>72953</v>
      </c>
      <c r="Q17" s="3"/>
      <c r="R17" s="3"/>
      <c r="S17" s="3"/>
      <c r="T17" s="3"/>
    </row>
    <row r="18" spans="1:20" ht="21" customHeight="1" x14ac:dyDescent="0.2">
      <c r="A18" s="24" t="s">
        <v>17</v>
      </c>
      <c r="B18" s="25">
        <f t="shared" si="1"/>
        <v>314813</v>
      </c>
      <c r="C18" s="25">
        <f t="shared" si="2"/>
        <v>251093</v>
      </c>
      <c r="D18" s="25">
        <f t="shared" si="3"/>
        <v>35472</v>
      </c>
      <c r="E18" s="25">
        <v>0</v>
      </c>
      <c r="F18" s="25">
        <v>35472</v>
      </c>
      <c r="G18" s="25">
        <f t="shared" si="4"/>
        <v>215621</v>
      </c>
      <c r="H18" s="25">
        <v>0</v>
      </c>
      <c r="I18" s="25">
        <v>215621</v>
      </c>
      <c r="J18" s="25">
        <f t="shared" si="5"/>
        <v>63720</v>
      </c>
      <c r="K18" s="25">
        <f t="shared" si="6"/>
        <v>1089</v>
      </c>
      <c r="L18" s="25">
        <v>0</v>
      </c>
      <c r="M18" s="25">
        <v>1089</v>
      </c>
      <c r="N18" s="25">
        <f t="shared" si="7"/>
        <v>62631</v>
      </c>
      <c r="O18" s="25">
        <v>-18331</v>
      </c>
      <c r="P18" s="25">
        <v>80962</v>
      </c>
      <c r="Q18" s="3"/>
      <c r="R18" s="3"/>
      <c r="S18" s="3"/>
      <c r="T18" s="3"/>
    </row>
    <row r="19" spans="1:20" ht="21" customHeight="1" x14ac:dyDescent="0.2">
      <c r="A19" s="26" t="s">
        <v>18</v>
      </c>
      <c r="B19" s="27">
        <f t="shared" si="1"/>
        <v>324595</v>
      </c>
      <c r="C19" s="27">
        <f t="shared" si="2"/>
        <v>257466</v>
      </c>
      <c r="D19" s="27">
        <f t="shared" si="3"/>
        <v>34885</v>
      </c>
      <c r="E19" s="27">
        <v>0</v>
      </c>
      <c r="F19" s="27">
        <v>34885</v>
      </c>
      <c r="G19" s="27">
        <f t="shared" si="4"/>
        <v>222581</v>
      </c>
      <c r="H19" s="27">
        <v>0</v>
      </c>
      <c r="I19" s="27">
        <v>222581</v>
      </c>
      <c r="J19" s="27">
        <f t="shared" si="5"/>
        <v>67129</v>
      </c>
      <c r="K19" s="27">
        <f t="shared" si="6"/>
        <v>1114</v>
      </c>
      <c r="L19" s="27">
        <v>0</v>
      </c>
      <c r="M19" s="27">
        <v>1114</v>
      </c>
      <c r="N19" s="27">
        <f t="shared" si="7"/>
        <v>66015</v>
      </c>
      <c r="O19" s="27">
        <v>-19501</v>
      </c>
      <c r="P19" s="27">
        <v>85516</v>
      </c>
      <c r="Q19" s="3"/>
      <c r="R19" s="3"/>
      <c r="S19" s="3"/>
      <c r="T19" s="3"/>
    </row>
    <row r="20" spans="1:20" ht="21" customHeight="1" x14ac:dyDescent="0.2">
      <c r="A20" s="24" t="s">
        <v>19</v>
      </c>
      <c r="B20" s="25">
        <f t="shared" si="1"/>
        <v>337024</v>
      </c>
      <c r="C20" s="25">
        <f t="shared" si="2"/>
        <v>261234</v>
      </c>
      <c r="D20" s="25">
        <f t="shared" si="3"/>
        <v>29885</v>
      </c>
      <c r="E20" s="25">
        <v>0</v>
      </c>
      <c r="F20" s="25">
        <v>29885</v>
      </c>
      <c r="G20" s="25">
        <f t="shared" si="4"/>
        <v>231349</v>
      </c>
      <c r="H20" s="25">
        <v>0</v>
      </c>
      <c r="I20" s="25">
        <v>231349</v>
      </c>
      <c r="J20" s="25">
        <f t="shared" si="5"/>
        <v>75790</v>
      </c>
      <c r="K20" s="25">
        <f t="shared" si="6"/>
        <v>1036</v>
      </c>
      <c r="L20" s="25">
        <v>0</v>
      </c>
      <c r="M20" s="25">
        <v>1036</v>
      </c>
      <c r="N20" s="25">
        <f t="shared" si="7"/>
        <v>74754</v>
      </c>
      <c r="O20" s="25">
        <v>-20069</v>
      </c>
      <c r="P20" s="25">
        <v>94823</v>
      </c>
      <c r="Q20" s="3"/>
      <c r="R20" s="3"/>
      <c r="S20" s="3"/>
      <c r="T20" s="3"/>
    </row>
    <row r="21" spans="1:20" ht="21" customHeight="1" x14ac:dyDescent="0.2">
      <c r="A21" s="26" t="s">
        <v>20</v>
      </c>
      <c r="B21" s="28">
        <f t="shared" si="1"/>
        <v>366089</v>
      </c>
      <c r="C21" s="28">
        <f t="shared" si="2"/>
        <v>286896</v>
      </c>
      <c r="D21" s="28">
        <f t="shared" si="3"/>
        <v>32140</v>
      </c>
      <c r="E21" s="28">
        <v>0</v>
      </c>
      <c r="F21" s="28">
        <v>32140</v>
      </c>
      <c r="G21" s="28">
        <f t="shared" si="4"/>
        <v>254756</v>
      </c>
      <c r="H21" s="28">
        <v>0</v>
      </c>
      <c r="I21" s="28">
        <v>254756</v>
      </c>
      <c r="J21" s="28">
        <f t="shared" si="5"/>
        <v>79193</v>
      </c>
      <c r="K21" s="28">
        <f t="shared" si="6"/>
        <v>1373</v>
      </c>
      <c r="L21" s="28">
        <v>0</v>
      </c>
      <c r="M21" s="28">
        <v>1373</v>
      </c>
      <c r="N21" s="28">
        <f t="shared" si="7"/>
        <v>77820</v>
      </c>
      <c r="O21" s="28">
        <v>-20868</v>
      </c>
      <c r="P21" s="28">
        <v>98688</v>
      </c>
      <c r="Q21" s="3"/>
      <c r="R21" s="3"/>
      <c r="S21" s="3"/>
      <c r="T21" s="3"/>
    </row>
    <row r="22" spans="1:20" ht="21" customHeight="1" x14ac:dyDescent="0.2">
      <c r="A22" s="24" t="s">
        <v>21</v>
      </c>
      <c r="B22" s="25">
        <f t="shared" si="1"/>
        <v>386773</v>
      </c>
      <c r="C22" s="25">
        <f t="shared" si="2"/>
        <v>300464</v>
      </c>
      <c r="D22" s="25">
        <f t="shared" si="3"/>
        <v>33510</v>
      </c>
      <c r="E22" s="25">
        <v>0</v>
      </c>
      <c r="F22" s="25">
        <v>33510</v>
      </c>
      <c r="G22" s="25">
        <f t="shared" si="4"/>
        <v>266954</v>
      </c>
      <c r="H22" s="25">
        <v>0</v>
      </c>
      <c r="I22" s="25">
        <v>266954</v>
      </c>
      <c r="J22" s="25">
        <f t="shared" si="5"/>
        <v>86309</v>
      </c>
      <c r="K22" s="25">
        <f t="shared" si="6"/>
        <v>1382</v>
      </c>
      <c r="L22" s="25">
        <v>0</v>
      </c>
      <c r="M22" s="25">
        <v>1382</v>
      </c>
      <c r="N22" s="25">
        <f t="shared" si="7"/>
        <v>84927</v>
      </c>
      <c r="O22" s="25">
        <v>-22612</v>
      </c>
      <c r="P22" s="25">
        <v>107539</v>
      </c>
      <c r="Q22" s="3"/>
      <c r="R22" s="3"/>
      <c r="S22" s="3"/>
      <c r="T22" s="3"/>
    </row>
    <row r="23" spans="1:20" ht="21" customHeight="1" x14ac:dyDescent="0.2">
      <c r="A23" s="26" t="s">
        <v>22</v>
      </c>
      <c r="B23" s="27">
        <f t="shared" si="1"/>
        <v>397435</v>
      </c>
      <c r="C23" s="27">
        <f t="shared" si="2"/>
        <v>308433</v>
      </c>
      <c r="D23" s="27">
        <f t="shared" si="3"/>
        <v>33114</v>
      </c>
      <c r="E23" s="27">
        <v>0</v>
      </c>
      <c r="F23" s="27">
        <v>33114</v>
      </c>
      <c r="G23" s="27">
        <f t="shared" si="4"/>
        <v>275319</v>
      </c>
      <c r="H23" s="27">
        <v>0</v>
      </c>
      <c r="I23" s="27">
        <v>275319</v>
      </c>
      <c r="J23" s="27">
        <f t="shared" si="5"/>
        <v>89002</v>
      </c>
      <c r="K23" s="27">
        <f t="shared" si="6"/>
        <v>1538</v>
      </c>
      <c r="L23" s="27">
        <v>0</v>
      </c>
      <c r="M23" s="27">
        <v>1538</v>
      </c>
      <c r="N23" s="27">
        <f t="shared" si="7"/>
        <v>87464</v>
      </c>
      <c r="O23" s="27">
        <v>-22105</v>
      </c>
      <c r="P23" s="27">
        <v>109569</v>
      </c>
      <c r="Q23" s="3"/>
      <c r="R23" s="3"/>
      <c r="S23" s="3"/>
      <c r="T23" s="3"/>
    </row>
    <row r="24" spans="1:20" ht="21" customHeight="1" x14ac:dyDescent="0.2">
      <c r="A24" s="24" t="s">
        <v>23</v>
      </c>
      <c r="B24" s="25">
        <f t="shared" si="1"/>
        <v>416746</v>
      </c>
      <c r="C24" s="25">
        <f t="shared" si="2"/>
        <v>322274</v>
      </c>
      <c r="D24" s="25">
        <f t="shared" si="3"/>
        <v>34173</v>
      </c>
      <c r="E24" s="25">
        <v>0</v>
      </c>
      <c r="F24" s="25">
        <v>34173</v>
      </c>
      <c r="G24" s="25">
        <f t="shared" si="4"/>
        <v>288101</v>
      </c>
      <c r="H24" s="25">
        <v>0</v>
      </c>
      <c r="I24" s="25">
        <v>288101</v>
      </c>
      <c r="J24" s="25">
        <f t="shared" si="5"/>
        <v>94472</v>
      </c>
      <c r="K24" s="25">
        <f t="shared" si="6"/>
        <v>1959</v>
      </c>
      <c r="L24" s="25">
        <v>0</v>
      </c>
      <c r="M24" s="25">
        <v>1959</v>
      </c>
      <c r="N24" s="25">
        <f t="shared" si="7"/>
        <v>92513</v>
      </c>
      <c r="O24" s="25">
        <v>-23358</v>
      </c>
      <c r="P24" s="25">
        <v>115871</v>
      </c>
      <c r="Q24" s="3"/>
      <c r="R24" s="3"/>
      <c r="S24" s="3"/>
      <c r="T24" s="3"/>
    </row>
    <row r="25" spans="1:20" ht="21" customHeight="1" x14ac:dyDescent="0.2">
      <c r="A25" s="26" t="s">
        <v>0</v>
      </c>
      <c r="B25" s="28">
        <f t="shared" si="1"/>
        <v>434423</v>
      </c>
      <c r="C25" s="28">
        <f t="shared" si="2"/>
        <v>342040</v>
      </c>
      <c r="D25" s="28">
        <f t="shared" si="3"/>
        <v>35818</v>
      </c>
      <c r="E25" s="28">
        <v>0</v>
      </c>
      <c r="F25" s="28">
        <v>35818</v>
      </c>
      <c r="G25" s="28">
        <f t="shared" si="4"/>
        <v>306222</v>
      </c>
      <c r="H25" s="28">
        <v>0</v>
      </c>
      <c r="I25" s="28">
        <v>306222</v>
      </c>
      <c r="J25" s="28">
        <f t="shared" si="5"/>
        <v>92383</v>
      </c>
      <c r="K25" s="28">
        <f t="shared" si="6"/>
        <v>2684</v>
      </c>
      <c r="L25" s="28">
        <v>0</v>
      </c>
      <c r="M25" s="28">
        <v>2684</v>
      </c>
      <c r="N25" s="28">
        <f t="shared" si="7"/>
        <v>89699</v>
      </c>
      <c r="O25" s="28">
        <v>-23691</v>
      </c>
      <c r="P25" s="28">
        <v>113390</v>
      </c>
      <c r="Q25" s="3"/>
      <c r="R25" s="3"/>
      <c r="S25" s="3"/>
      <c r="T25" s="3"/>
    </row>
    <row r="26" spans="1:20" ht="21" customHeight="1" x14ac:dyDescent="0.2">
      <c r="A26" s="24" t="s">
        <v>1</v>
      </c>
      <c r="B26" s="25">
        <f t="shared" si="1"/>
        <v>449949</v>
      </c>
      <c r="C26" s="25">
        <f t="shared" si="2"/>
        <v>354104</v>
      </c>
      <c r="D26" s="25">
        <f t="shared" si="3"/>
        <v>36695</v>
      </c>
      <c r="E26" s="25">
        <v>0</v>
      </c>
      <c r="F26" s="25">
        <v>36695</v>
      </c>
      <c r="G26" s="25">
        <f t="shared" si="4"/>
        <v>317409</v>
      </c>
      <c r="H26" s="25">
        <v>0</v>
      </c>
      <c r="I26" s="25">
        <v>317409</v>
      </c>
      <c r="J26" s="25">
        <f t="shared" si="5"/>
        <v>95845</v>
      </c>
      <c r="K26" s="25">
        <f t="shared" si="6"/>
        <v>2674</v>
      </c>
      <c r="L26" s="25">
        <v>0</v>
      </c>
      <c r="M26" s="25">
        <v>2674</v>
      </c>
      <c r="N26" s="25">
        <f t="shared" si="7"/>
        <v>93171</v>
      </c>
      <c r="O26" s="25">
        <v>-26366</v>
      </c>
      <c r="P26" s="25">
        <v>119537</v>
      </c>
      <c r="Q26" s="3"/>
      <c r="R26" s="3"/>
      <c r="S26" s="3"/>
      <c r="T26" s="3"/>
    </row>
    <row r="27" spans="1:20" ht="21" customHeight="1" x14ac:dyDescent="0.2">
      <c r="A27" s="26" t="s">
        <v>24</v>
      </c>
      <c r="B27" s="27">
        <f t="shared" si="1"/>
        <v>456581</v>
      </c>
      <c r="C27" s="27">
        <f t="shared" si="2"/>
        <v>357704</v>
      </c>
      <c r="D27" s="27">
        <f t="shared" si="3"/>
        <v>39079</v>
      </c>
      <c r="E27" s="27">
        <v>0</v>
      </c>
      <c r="F27" s="27">
        <v>39079</v>
      </c>
      <c r="G27" s="27">
        <f t="shared" si="4"/>
        <v>318625</v>
      </c>
      <c r="H27" s="27">
        <v>0</v>
      </c>
      <c r="I27" s="27">
        <v>318625</v>
      </c>
      <c r="J27" s="27">
        <f t="shared" si="5"/>
        <v>98877</v>
      </c>
      <c r="K27" s="27">
        <f t="shared" si="6"/>
        <v>3265</v>
      </c>
      <c r="L27" s="27">
        <v>0</v>
      </c>
      <c r="M27" s="27">
        <v>3265</v>
      </c>
      <c r="N27" s="27">
        <f t="shared" si="7"/>
        <v>95612</v>
      </c>
      <c r="O27" s="27">
        <v>-25958</v>
      </c>
      <c r="P27" s="27">
        <v>121570</v>
      </c>
      <c r="Q27" s="3"/>
      <c r="R27" s="3"/>
      <c r="S27" s="3"/>
      <c r="T27" s="3"/>
    </row>
    <row r="28" spans="1:20" ht="21" customHeight="1" x14ac:dyDescent="0.2">
      <c r="A28" s="24" t="s">
        <v>25</v>
      </c>
      <c r="B28" s="25">
        <f t="shared" si="1"/>
        <v>462961</v>
      </c>
      <c r="C28" s="25">
        <f t="shared" si="2"/>
        <v>359605</v>
      </c>
      <c r="D28" s="25">
        <f t="shared" si="3"/>
        <v>40041</v>
      </c>
      <c r="E28" s="25">
        <v>0</v>
      </c>
      <c r="F28" s="25">
        <v>40041</v>
      </c>
      <c r="G28" s="25">
        <f t="shared" si="4"/>
        <v>319564</v>
      </c>
      <c r="H28" s="25">
        <v>0</v>
      </c>
      <c r="I28" s="25">
        <v>319564</v>
      </c>
      <c r="J28" s="25">
        <f t="shared" si="5"/>
        <v>103356</v>
      </c>
      <c r="K28" s="25">
        <f t="shared" si="6"/>
        <v>3580</v>
      </c>
      <c r="L28" s="25">
        <v>0</v>
      </c>
      <c r="M28" s="25">
        <v>3580</v>
      </c>
      <c r="N28" s="25">
        <f t="shared" si="7"/>
        <v>99776</v>
      </c>
      <c r="O28" s="25">
        <v>-26144</v>
      </c>
      <c r="P28" s="25">
        <v>125920</v>
      </c>
      <c r="Q28" s="3"/>
      <c r="R28" s="3"/>
      <c r="S28" s="3"/>
      <c r="T28" s="3"/>
    </row>
    <row r="29" spans="1:20" ht="21" customHeight="1" x14ac:dyDescent="0.2">
      <c r="A29" s="26" t="s">
        <v>26</v>
      </c>
      <c r="B29" s="28">
        <f t="shared" si="1"/>
        <v>486643</v>
      </c>
      <c r="C29" s="28">
        <f t="shared" si="2"/>
        <v>366170</v>
      </c>
      <c r="D29" s="28">
        <f t="shared" si="3"/>
        <v>40739</v>
      </c>
      <c r="E29" s="28">
        <v>0</v>
      </c>
      <c r="F29" s="28">
        <v>40739</v>
      </c>
      <c r="G29" s="28">
        <f t="shared" si="4"/>
        <v>325431</v>
      </c>
      <c r="H29" s="28">
        <v>0</v>
      </c>
      <c r="I29" s="28">
        <v>325431</v>
      </c>
      <c r="J29" s="28">
        <f t="shared" si="5"/>
        <v>120473</v>
      </c>
      <c r="K29" s="28">
        <f t="shared" si="6"/>
        <v>4215</v>
      </c>
      <c r="L29" s="28">
        <v>0</v>
      </c>
      <c r="M29" s="28">
        <v>4215</v>
      </c>
      <c r="N29" s="28">
        <f t="shared" si="7"/>
        <v>116258</v>
      </c>
      <c r="O29" s="28">
        <v>-26544</v>
      </c>
      <c r="P29" s="28">
        <v>142802</v>
      </c>
      <c r="Q29" s="3"/>
      <c r="R29" s="3"/>
      <c r="S29" s="3"/>
      <c r="T29" s="3"/>
    </row>
    <row r="30" spans="1:20" ht="21" customHeight="1" x14ac:dyDescent="0.2">
      <c r="A30" s="24" t="s">
        <v>78</v>
      </c>
      <c r="B30" s="25">
        <f t="shared" si="1"/>
        <v>517090</v>
      </c>
      <c r="C30" s="25">
        <f t="shared" ref="C30:C37" si="8">+D30+G30</f>
        <v>383412</v>
      </c>
      <c r="D30" s="25">
        <f t="shared" ref="D30:D37" si="9">+E30+F30</f>
        <v>41281</v>
      </c>
      <c r="E30" s="25">
        <v>0</v>
      </c>
      <c r="F30" s="25">
        <v>41281</v>
      </c>
      <c r="G30" s="25">
        <f t="shared" ref="G30:G37" si="10">+H30+I30</f>
        <v>342131</v>
      </c>
      <c r="H30" s="25">
        <v>0</v>
      </c>
      <c r="I30" s="25">
        <v>342131</v>
      </c>
      <c r="J30" s="25">
        <f t="shared" ref="J30:J37" si="11">+K30+N30</f>
        <v>133678</v>
      </c>
      <c r="K30" s="25">
        <f t="shared" ref="K30:K37" si="12">+L30+M30</f>
        <v>4949</v>
      </c>
      <c r="L30" s="25">
        <v>0</v>
      </c>
      <c r="M30" s="25">
        <v>4949</v>
      </c>
      <c r="N30" s="25">
        <f t="shared" ref="N30:N37" si="13">+O30+P30</f>
        <v>128729</v>
      </c>
      <c r="O30" s="25">
        <v>-32694</v>
      </c>
      <c r="P30" s="25">
        <v>161423</v>
      </c>
      <c r="Q30" s="3"/>
      <c r="R30" s="3"/>
      <c r="S30" s="3"/>
      <c r="T30" s="3"/>
    </row>
    <row r="31" spans="1:20" ht="21" customHeight="1" x14ac:dyDescent="0.2">
      <c r="A31" s="26" t="s">
        <v>79</v>
      </c>
      <c r="B31" s="27">
        <f t="shared" si="1"/>
        <v>529213</v>
      </c>
      <c r="C31" s="27">
        <f t="shared" si="8"/>
        <v>400554</v>
      </c>
      <c r="D31" s="27">
        <f t="shared" si="9"/>
        <v>43835</v>
      </c>
      <c r="E31" s="27">
        <v>0</v>
      </c>
      <c r="F31" s="27">
        <v>43835</v>
      </c>
      <c r="G31" s="27">
        <f t="shared" si="10"/>
        <v>356719</v>
      </c>
      <c r="H31" s="27">
        <v>0</v>
      </c>
      <c r="I31" s="27">
        <v>356719</v>
      </c>
      <c r="J31" s="27">
        <f t="shared" si="11"/>
        <v>128659</v>
      </c>
      <c r="K31" s="27">
        <f t="shared" si="12"/>
        <v>5578</v>
      </c>
      <c r="L31" s="27">
        <v>0</v>
      </c>
      <c r="M31" s="27">
        <v>5578</v>
      </c>
      <c r="N31" s="27">
        <f t="shared" si="13"/>
        <v>123081</v>
      </c>
      <c r="O31" s="27">
        <v>-31597</v>
      </c>
      <c r="P31" s="27">
        <v>154678</v>
      </c>
      <c r="Q31" s="3"/>
      <c r="R31" s="3"/>
      <c r="S31" s="3"/>
      <c r="T31" s="3"/>
    </row>
    <row r="32" spans="1:20" ht="21" customHeight="1" x14ac:dyDescent="0.2">
      <c r="A32" s="24" t="s">
        <v>80</v>
      </c>
      <c r="B32" s="25">
        <f t="shared" si="1"/>
        <v>540708</v>
      </c>
      <c r="C32" s="25">
        <f t="shared" si="8"/>
        <v>410056</v>
      </c>
      <c r="D32" s="25">
        <f t="shared" si="9"/>
        <v>44531</v>
      </c>
      <c r="E32" s="25">
        <v>0</v>
      </c>
      <c r="F32" s="25">
        <v>44531</v>
      </c>
      <c r="G32" s="25">
        <f t="shared" si="10"/>
        <v>365525</v>
      </c>
      <c r="H32" s="25">
        <v>0</v>
      </c>
      <c r="I32" s="25">
        <v>365525</v>
      </c>
      <c r="J32" s="25">
        <f t="shared" si="11"/>
        <v>130652</v>
      </c>
      <c r="K32" s="25">
        <f t="shared" si="12"/>
        <v>5322</v>
      </c>
      <c r="L32" s="25">
        <v>0</v>
      </c>
      <c r="M32" s="25">
        <v>5322</v>
      </c>
      <c r="N32" s="25">
        <f t="shared" si="13"/>
        <v>125330</v>
      </c>
      <c r="O32" s="25">
        <v>-31089</v>
      </c>
      <c r="P32" s="25">
        <v>156419</v>
      </c>
      <c r="Q32" s="3"/>
      <c r="R32" s="3"/>
      <c r="S32" s="3"/>
      <c r="T32" s="3"/>
    </row>
    <row r="33" spans="1:20" ht="21" customHeight="1" x14ac:dyDescent="0.2">
      <c r="A33" s="26" t="s">
        <v>81</v>
      </c>
      <c r="B33" s="28">
        <f t="shared" si="1"/>
        <v>527881</v>
      </c>
      <c r="C33" s="28">
        <f t="shared" si="8"/>
        <v>400312</v>
      </c>
      <c r="D33" s="28">
        <f t="shared" si="9"/>
        <v>45274</v>
      </c>
      <c r="E33" s="28">
        <v>0</v>
      </c>
      <c r="F33" s="28">
        <v>45274</v>
      </c>
      <c r="G33" s="28">
        <f t="shared" si="10"/>
        <v>355038</v>
      </c>
      <c r="H33" s="28">
        <v>0</v>
      </c>
      <c r="I33" s="28">
        <v>355038</v>
      </c>
      <c r="J33" s="28">
        <f t="shared" si="11"/>
        <v>127569</v>
      </c>
      <c r="K33" s="28">
        <f t="shared" si="12"/>
        <v>5252</v>
      </c>
      <c r="L33" s="28">
        <v>0</v>
      </c>
      <c r="M33" s="28">
        <v>5252</v>
      </c>
      <c r="N33" s="28">
        <f t="shared" si="13"/>
        <v>122317</v>
      </c>
      <c r="O33" s="28">
        <v>-30138</v>
      </c>
      <c r="P33" s="28">
        <v>152455</v>
      </c>
      <c r="Q33" s="3"/>
      <c r="R33" s="3"/>
      <c r="S33" s="3"/>
      <c r="T33" s="3"/>
    </row>
    <row r="34" spans="1:20" ht="21" customHeight="1" x14ac:dyDescent="0.2">
      <c r="A34" s="24" t="s">
        <v>82</v>
      </c>
      <c r="B34" s="25">
        <f t="shared" si="1"/>
        <v>580775</v>
      </c>
      <c r="C34" s="25">
        <f t="shared" si="8"/>
        <v>427385</v>
      </c>
      <c r="D34" s="25">
        <f t="shared" si="9"/>
        <v>75173</v>
      </c>
      <c r="E34" s="25">
        <v>0</v>
      </c>
      <c r="F34" s="25">
        <v>75173</v>
      </c>
      <c r="G34" s="25">
        <f t="shared" si="10"/>
        <v>352212</v>
      </c>
      <c r="H34" s="25">
        <v>0</v>
      </c>
      <c r="I34" s="25">
        <v>352212</v>
      </c>
      <c r="J34" s="25">
        <f t="shared" si="11"/>
        <v>153390</v>
      </c>
      <c r="K34" s="25">
        <f t="shared" si="12"/>
        <v>70</v>
      </c>
      <c r="L34" s="25">
        <v>0</v>
      </c>
      <c r="M34" s="25">
        <v>70</v>
      </c>
      <c r="N34" s="25">
        <f t="shared" si="13"/>
        <v>153320</v>
      </c>
      <c r="O34" s="25">
        <v>-28010</v>
      </c>
      <c r="P34" s="25">
        <v>181330</v>
      </c>
      <c r="Q34" s="3"/>
      <c r="R34" s="3"/>
      <c r="S34" s="3"/>
      <c r="T34" s="3"/>
    </row>
    <row r="35" spans="1:20" ht="21" customHeight="1" x14ac:dyDescent="0.2">
      <c r="A35" s="26" t="s">
        <v>83</v>
      </c>
      <c r="B35" s="27">
        <f t="shared" si="1"/>
        <v>588132</v>
      </c>
      <c r="C35" s="27">
        <f t="shared" si="8"/>
        <v>426095</v>
      </c>
      <c r="D35" s="27">
        <f t="shared" si="9"/>
        <v>75520</v>
      </c>
      <c r="E35" s="27">
        <v>0</v>
      </c>
      <c r="F35" s="27">
        <v>75520</v>
      </c>
      <c r="G35" s="27">
        <f t="shared" si="10"/>
        <v>350575</v>
      </c>
      <c r="H35" s="27">
        <v>0</v>
      </c>
      <c r="I35" s="27">
        <v>350575</v>
      </c>
      <c r="J35" s="27">
        <f t="shared" si="11"/>
        <v>162037</v>
      </c>
      <c r="K35" s="27">
        <f t="shared" si="12"/>
        <v>79</v>
      </c>
      <c r="L35" s="27">
        <v>0</v>
      </c>
      <c r="M35" s="27">
        <v>79</v>
      </c>
      <c r="N35" s="27">
        <f t="shared" si="13"/>
        <v>161958</v>
      </c>
      <c r="O35" s="27">
        <v>-33741</v>
      </c>
      <c r="P35" s="27">
        <v>195699</v>
      </c>
      <c r="Q35" s="3"/>
      <c r="R35" s="3"/>
      <c r="S35" s="3"/>
      <c r="T35" s="3"/>
    </row>
    <row r="36" spans="1:20" ht="21" customHeight="1" x14ac:dyDescent="0.2">
      <c r="A36" s="24" t="s">
        <v>84</v>
      </c>
      <c r="B36" s="25">
        <f t="shared" si="1"/>
        <v>606740</v>
      </c>
      <c r="C36" s="25">
        <f t="shared" si="8"/>
        <v>446041</v>
      </c>
      <c r="D36" s="25">
        <f t="shared" si="9"/>
        <v>82518</v>
      </c>
      <c r="E36" s="25">
        <v>0</v>
      </c>
      <c r="F36" s="25">
        <v>82518</v>
      </c>
      <c r="G36" s="25">
        <f t="shared" si="10"/>
        <v>363523</v>
      </c>
      <c r="H36" s="25">
        <v>0</v>
      </c>
      <c r="I36" s="25">
        <v>363523</v>
      </c>
      <c r="J36" s="25">
        <f t="shared" si="11"/>
        <v>160699</v>
      </c>
      <c r="K36" s="25">
        <f t="shared" si="12"/>
        <v>140</v>
      </c>
      <c r="L36" s="25">
        <v>0</v>
      </c>
      <c r="M36" s="25">
        <v>140</v>
      </c>
      <c r="N36" s="25">
        <f t="shared" si="13"/>
        <v>160559</v>
      </c>
      <c r="O36" s="25">
        <v>-34755</v>
      </c>
      <c r="P36" s="25">
        <v>195314</v>
      </c>
      <c r="Q36" s="3"/>
      <c r="R36" s="3"/>
      <c r="S36" s="3"/>
      <c r="T36" s="3"/>
    </row>
    <row r="37" spans="1:20" ht="21" customHeight="1" x14ac:dyDescent="0.2">
      <c r="A37" s="26" t="s">
        <v>85</v>
      </c>
      <c r="B37" s="28">
        <f t="shared" si="1"/>
        <v>639176</v>
      </c>
      <c r="C37" s="28">
        <f t="shared" si="8"/>
        <v>476610</v>
      </c>
      <c r="D37" s="28">
        <f t="shared" si="9"/>
        <v>86461</v>
      </c>
      <c r="E37" s="28">
        <v>0</v>
      </c>
      <c r="F37" s="28">
        <v>86461</v>
      </c>
      <c r="G37" s="28">
        <f t="shared" si="10"/>
        <v>390149</v>
      </c>
      <c r="H37" s="28">
        <v>0</v>
      </c>
      <c r="I37" s="28">
        <v>390149</v>
      </c>
      <c r="J37" s="28">
        <f t="shared" si="11"/>
        <v>162566</v>
      </c>
      <c r="K37" s="28">
        <f t="shared" si="12"/>
        <v>115</v>
      </c>
      <c r="L37" s="28">
        <v>0</v>
      </c>
      <c r="M37" s="28">
        <v>115</v>
      </c>
      <c r="N37" s="28">
        <f t="shared" si="13"/>
        <v>162451</v>
      </c>
      <c r="O37" s="28">
        <v>-34859</v>
      </c>
      <c r="P37" s="28">
        <v>197310</v>
      </c>
      <c r="Q37" s="3"/>
      <c r="R37" s="3"/>
      <c r="S37" s="3"/>
      <c r="T37" s="3"/>
    </row>
    <row r="38" spans="1:20" ht="21" customHeight="1" x14ac:dyDescent="0.2">
      <c r="A38" s="24" t="s">
        <v>86</v>
      </c>
      <c r="B38" s="25">
        <f t="shared" si="1"/>
        <v>668561</v>
      </c>
      <c r="C38" s="25">
        <f t="shared" ref="C38:C45" si="14">+D38+G38</f>
        <v>496058</v>
      </c>
      <c r="D38" s="25">
        <f t="shared" ref="D38:D45" si="15">+E38+F38</f>
        <v>91080</v>
      </c>
      <c r="E38" s="25">
        <v>0</v>
      </c>
      <c r="F38" s="25">
        <v>91080</v>
      </c>
      <c r="G38" s="25">
        <f t="shared" ref="G38:G45" si="16">+H38+I38</f>
        <v>404978</v>
      </c>
      <c r="H38" s="25">
        <v>0</v>
      </c>
      <c r="I38" s="25">
        <v>404978</v>
      </c>
      <c r="J38" s="25">
        <f t="shared" ref="J38:J45" si="17">+K38+N38</f>
        <v>172503</v>
      </c>
      <c r="K38" s="25">
        <f t="shared" ref="K38:K45" si="18">+L38+M38</f>
        <v>117</v>
      </c>
      <c r="L38" s="25">
        <v>0</v>
      </c>
      <c r="M38" s="25">
        <v>117</v>
      </c>
      <c r="N38" s="25">
        <f t="shared" ref="N38:N45" si="19">+O38+P38</f>
        <v>172386</v>
      </c>
      <c r="O38" s="25">
        <v>-35690</v>
      </c>
      <c r="P38" s="25">
        <v>208076</v>
      </c>
    </row>
    <row r="39" spans="1:20" ht="21" customHeight="1" x14ac:dyDescent="0.2">
      <c r="A39" s="26" t="s">
        <v>87</v>
      </c>
      <c r="B39" s="27">
        <f t="shared" si="1"/>
        <v>676417</v>
      </c>
      <c r="C39" s="27">
        <f t="shared" si="14"/>
        <v>497704</v>
      </c>
      <c r="D39" s="27">
        <f t="shared" si="15"/>
        <v>92610</v>
      </c>
      <c r="E39" s="27">
        <v>0</v>
      </c>
      <c r="F39" s="27">
        <v>92610</v>
      </c>
      <c r="G39" s="27">
        <f t="shared" si="16"/>
        <v>405094</v>
      </c>
      <c r="H39" s="27">
        <v>0</v>
      </c>
      <c r="I39" s="27">
        <v>405094</v>
      </c>
      <c r="J39" s="27">
        <f t="shared" si="17"/>
        <v>178713</v>
      </c>
      <c r="K39" s="27">
        <f t="shared" si="18"/>
        <v>101</v>
      </c>
      <c r="L39" s="27">
        <v>0</v>
      </c>
      <c r="M39" s="27">
        <v>101</v>
      </c>
      <c r="N39" s="27">
        <f t="shared" si="19"/>
        <v>178612</v>
      </c>
      <c r="O39" s="27">
        <v>-35624</v>
      </c>
      <c r="P39" s="27">
        <v>214236</v>
      </c>
    </row>
    <row r="40" spans="1:20" ht="21" customHeight="1" x14ac:dyDescent="0.2">
      <c r="A40" s="24" t="s">
        <v>88</v>
      </c>
      <c r="B40" s="25">
        <f t="shared" si="1"/>
        <v>677988</v>
      </c>
      <c r="C40" s="25">
        <f t="shared" si="14"/>
        <v>481185</v>
      </c>
      <c r="D40" s="25">
        <f t="shared" si="15"/>
        <v>83433</v>
      </c>
      <c r="E40" s="25">
        <v>0</v>
      </c>
      <c r="F40" s="25">
        <v>83433</v>
      </c>
      <c r="G40" s="25">
        <f t="shared" si="16"/>
        <v>397752</v>
      </c>
      <c r="H40" s="25">
        <v>0</v>
      </c>
      <c r="I40" s="25">
        <v>397752</v>
      </c>
      <c r="J40" s="25">
        <f t="shared" si="17"/>
        <v>196803</v>
      </c>
      <c r="K40" s="25">
        <f t="shared" si="18"/>
        <v>86</v>
      </c>
      <c r="L40" s="25">
        <v>0</v>
      </c>
      <c r="M40" s="25">
        <v>86</v>
      </c>
      <c r="N40" s="25">
        <f t="shared" si="19"/>
        <v>196717</v>
      </c>
      <c r="O40" s="25">
        <v>-37018</v>
      </c>
      <c r="P40" s="25">
        <v>233735</v>
      </c>
    </row>
    <row r="41" spans="1:20" ht="21" customHeight="1" x14ac:dyDescent="0.2">
      <c r="A41" s="26" t="s">
        <v>89</v>
      </c>
      <c r="B41" s="28">
        <f t="shared" si="1"/>
        <v>694110</v>
      </c>
      <c r="C41" s="28">
        <f t="shared" si="14"/>
        <v>481120</v>
      </c>
      <c r="D41" s="28">
        <f t="shared" si="15"/>
        <v>84463</v>
      </c>
      <c r="E41" s="28">
        <v>0</v>
      </c>
      <c r="F41" s="28">
        <v>84463</v>
      </c>
      <c r="G41" s="28">
        <f t="shared" si="16"/>
        <v>396657</v>
      </c>
      <c r="H41" s="28">
        <v>0</v>
      </c>
      <c r="I41" s="28">
        <v>396657</v>
      </c>
      <c r="J41" s="28">
        <f t="shared" si="17"/>
        <v>212990</v>
      </c>
      <c r="K41" s="28">
        <f t="shared" si="18"/>
        <v>70</v>
      </c>
      <c r="L41" s="28">
        <v>0</v>
      </c>
      <c r="M41" s="28">
        <v>70</v>
      </c>
      <c r="N41" s="28">
        <f t="shared" si="19"/>
        <v>212920</v>
      </c>
      <c r="O41" s="28">
        <v>-24646</v>
      </c>
      <c r="P41" s="28">
        <v>237566</v>
      </c>
    </row>
    <row r="42" spans="1:20" ht="21" customHeight="1" x14ac:dyDescent="0.2">
      <c r="A42" s="24" t="s">
        <v>90</v>
      </c>
      <c r="B42" s="25">
        <f t="shared" si="1"/>
        <v>700165</v>
      </c>
      <c r="C42" s="25">
        <f t="shared" si="14"/>
        <v>489845</v>
      </c>
      <c r="D42" s="25">
        <f t="shared" si="15"/>
        <v>93922</v>
      </c>
      <c r="E42" s="25">
        <v>0</v>
      </c>
      <c r="F42" s="25">
        <v>93922</v>
      </c>
      <c r="G42" s="25">
        <f t="shared" si="16"/>
        <v>395923</v>
      </c>
      <c r="H42" s="25">
        <v>0</v>
      </c>
      <c r="I42" s="25">
        <v>395923</v>
      </c>
      <c r="J42" s="25">
        <f t="shared" si="17"/>
        <v>210320</v>
      </c>
      <c r="K42" s="25">
        <f t="shared" si="18"/>
        <v>34</v>
      </c>
      <c r="L42" s="25">
        <v>0</v>
      </c>
      <c r="M42" s="25">
        <v>34</v>
      </c>
      <c r="N42" s="25">
        <f t="shared" si="19"/>
        <v>210286</v>
      </c>
      <c r="O42" s="25">
        <v>-23729</v>
      </c>
      <c r="P42" s="25">
        <v>234015</v>
      </c>
    </row>
    <row r="43" spans="1:20" ht="21" customHeight="1" x14ac:dyDescent="0.2">
      <c r="A43" s="26" t="s">
        <v>91</v>
      </c>
      <c r="B43" s="27">
        <f t="shared" si="1"/>
        <v>704713</v>
      </c>
      <c r="C43" s="27">
        <f t="shared" si="14"/>
        <v>486958</v>
      </c>
      <c r="D43" s="27">
        <f t="shared" si="15"/>
        <v>92881</v>
      </c>
      <c r="E43" s="27">
        <v>0</v>
      </c>
      <c r="F43" s="27">
        <v>92881</v>
      </c>
      <c r="G43" s="27">
        <f t="shared" si="16"/>
        <v>394077</v>
      </c>
      <c r="H43" s="27">
        <v>0</v>
      </c>
      <c r="I43" s="27">
        <v>394077</v>
      </c>
      <c r="J43" s="27">
        <f t="shared" si="17"/>
        <v>217755</v>
      </c>
      <c r="K43" s="27">
        <f t="shared" si="18"/>
        <v>38</v>
      </c>
      <c r="L43" s="27">
        <v>0</v>
      </c>
      <c r="M43" s="27">
        <v>38</v>
      </c>
      <c r="N43" s="27">
        <f t="shared" si="19"/>
        <v>217717</v>
      </c>
      <c r="O43" s="27">
        <v>-22489</v>
      </c>
      <c r="P43" s="27">
        <v>240206</v>
      </c>
    </row>
    <row r="44" spans="1:20" ht="21" customHeight="1" x14ac:dyDescent="0.2">
      <c r="A44" s="24" t="s">
        <v>92</v>
      </c>
      <c r="B44" s="25">
        <f t="shared" si="1"/>
        <v>710996</v>
      </c>
      <c r="C44" s="25">
        <f t="shared" si="14"/>
        <v>499807</v>
      </c>
      <c r="D44" s="25">
        <f t="shared" si="15"/>
        <v>98365</v>
      </c>
      <c r="E44" s="25">
        <v>0</v>
      </c>
      <c r="F44" s="25">
        <v>98365</v>
      </c>
      <c r="G44" s="25">
        <f t="shared" si="16"/>
        <v>401442</v>
      </c>
      <c r="H44" s="25">
        <v>0</v>
      </c>
      <c r="I44" s="25">
        <v>401442</v>
      </c>
      <c r="J44" s="25">
        <f t="shared" si="17"/>
        <v>211189</v>
      </c>
      <c r="K44" s="25">
        <f t="shared" si="18"/>
        <v>32</v>
      </c>
      <c r="L44" s="25">
        <v>0</v>
      </c>
      <c r="M44" s="25">
        <v>32</v>
      </c>
      <c r="N44" s="25">
        <f t="shared" si="19"/>
        <v>211157</v>
      </c>
      <c r="O44" s="25">
        <v>-23431</v>
      </c>
      <c r="P44" s="25">
        <v>234588</v>
      </c>
    </row>
    <row r="45" spans="1:20" ht="21" customHeight="1" x14ac:dyDescent="0.2">
      <c r="A45" s="26" t="s">
        <v>93</v>
      </c>
      <c r="B45" s="28">
        <f t="shared" si="1"/>
        <v>728756</v>
      </c>
      <c r="C45" s="28">
        <f t="shared" si="14"/>
        <v>514427</v>
      </c>
      <c r="D45" s="28">
        <f t="shared" si="15"/>
        <v>103306</v>
      </c>
      <c r="E45" s="28">
        <v>0</v>
      </c>
      <c r="F45" s="28">
        <v>103306</v>
      </c>
      <c r="G45" s="28">
        <f t="shared" si="16"/>
        <v>411121</v>
      </c>
      <c r="H45" s="28">
        <v>0</v>
      </c>
      <c r="I45" s="28">
        <v>411121</v>
      </c>
      <c r="J45" s="28">
        <f t="shared" si="17"/>
        <v>214329</v>
      </c>
      <c r="K45" s="28">
        <f t="shared" si="18"/>
        <v>56</v>
      </c>
      <c r="L45" s="28">
        <v>0</v>
      </c>
      <c r="M45" s="28">
        <v>56</v>
      </c>
      <c r="N45" s="28">
        <f t="shared" si="19"/>
        <v>214273</v>
      </c>
      <c r="O45" s="28">
        <v>-22880</v>
      </c>
      <c r="P45" s="28">
        <v>237153</v>
      </c>
    </row>
    <row r="46" spans="1:20" ht="21" customHeight="1" x14ac:dyDescent="0.2">
      <c r="A46" s="24" t="s">
        <v>94</v>
      </c>
      <c r="B46" s="25">
        <f t="shared" si="1"/>
        <v>729943</v>
      </c>
      <c r="C46" s="25">
        <f t="shared" ref="C46:C53" si="20">+D46+G46</f>
        <v>508190</v>
      </c>
      <c r="D46" s="25">
        <f t="shared" ref="D46:D53" si="21">+E46+F46</f>
        <v>94727</v>
      </c>
      <c r="E46" s="25">
        <v>0</v>
      </c>
      <c r="F46" s="25">
        <v>94727</v>
      </c>
      <c r="G46" s="25">
        <f t="shared" ref="G46:G53" si="22">+H46+I46</f>
        <v>413463</v>
      </c>
      <c r="H46" s="25">
        <v>0</v>
      </c>
      <c r="I46" s="25">
        <v>413463</v>
      </c>
      <c r="J46" s="25">
        <f t="shared" ref="J46:J53" si="23">+K46+N46</f>
        <v>221753</v>
      </c>
      <c r="K46" s="25">
        <f t="shared" ref="K46:K53" si="24">+L46+M46</f>
        <v>62</v>
      </c>
      <c r="L46" s="25">
        <v>0</v>
      </c>
      <c r="M46" s="25">
        <v>62</v>
      </c>
      <c r="N46" s="25">
        <f t="shared" ref="N46:N53" si="25">+O46+P46</f>
        <v>221691</v>
      </c>
      <c r="O46" s="25">
        <v>-24611</v>
      </c>
      <c r="P46" s="25">
        <v>246302</v>
      </c>
    </row>
    <row r="47" spans="1:20" ht="21" customHeight="1" x14ac:dyDescent="0.2">
      <c r="A47" s="26" t="s">
        <v>95</v>
      </c>
      <c r="B47" s="27">
        <f t="shared" si="1"/>
        <v>730447</v>
      </c>
      <c r="C47" s="27">
        <f t="shared" si="20"/>
        <v>497745</v>
      </c>
      <c r="D47" s="27">
        <f t="shared" si="21"/>
        <v>100142</v>
      </c>
      <c r="E47" s="27">
        <v>0</v>
      </c>
      <c r="F47" s="27">
        <v>100142</v>
      </c>
      <c r="G47" s="27">
        <f t="shared" si="22"/>
        <v>397603</v>
      </c>
      <c r="H47" s="27">
        <v>0</v>
      </c>
      <c r="I47" s="27">
        <v>397603</v>
      </c>
      <c r="J47" s="27">
        <f t="shared" si="23"/>
        <v>232702</v>
      </c>
      <c r="K47" s="27">
        <f t="shared" si="24"/>
        <v>68</v>
      </c>
      <c r="L47" s="27">
        <v>0</v>
      </c>
      <c r="M47" s="27">
        <v>68</v>
      </c>
      <c r="N47" s="27">
        <f t="shared" si="25"/>
        <v>232634</v>
      </c>
      <c r="O47" s="27">
        <v>-23858</v>
      </c>
      <c r="P47" s="27">
        <v>256492</v>
      </c>
    </row>
    <row r="48" spans="1:20" ht="21" customHeight="1" x14ac:dyDescent="0.2">
      <c r="A48" s="24" t="s">
        <v>96</v>
      </c>
      <c r="B48" s="25">
        <f t="shared" si="1"/>
        <v>759590</v>
      </c>
      <c r="C48" s="25">
        <f t="shared" si="20"/>
        <v>518254</v>
      </c>
      <c r="D48" s="25">
        <f t="shared" si="21"/>
        <v>115019</v>
      </c>
      <c r="E48" s="25">
        <v>0</v>
      </c>
      <c r="F48" s="25">
        <v>115019</v>
      </c>
      <c r="G48" s="25">
        <f t="shared" si="22"/>
        <v>403235</v>
      </c>
      <c r="H48" s="25">
        <v>0</v>
      </c>
      <c r="I48" s="25">
        <v>403235</v>
      </c>
      <c r="J48" s="25">
        <f t="shared" si="23"/>
        <v>241336</v>
      </c>
      <c r="K48" s="25">
        <f t="shared" si="24"/>
        <v>153</v>
      </c>
      <c r="L48" s="25">
        <v>0</v>
      </c>
      <c r="M48" s="25">
        <v>153</v>
      </c>
      <c r="N48" s="25">
        <f t="shared" si="25"/>
        <v>241183</v>
      </c>
      <c r="O48" s="25">
        <v>-22620</v>
      </c>
      <c r="P48" s="25">
        <v>263803</v>
      </c>
    </row>
    <row r="49" spans="1:16" ht="21" customHeight="1" x14ac:dyDescent="0.2">
      <c r="A49" s="26" t="s">
        <v>97</v>
      </c>
      <c r="B49" s="28">
        <f t="shared" si="1"/>
        <v>770010</v>
      </c>
      <c r="C49" s="28">
        <f t="shared" si="20"/>
        <v>542532</v>
      </c>
      <c r="D49" s="28">
        <f t="shared" si="21"/>
        <v>119988</v>
      </c>
      <c r="E49" s="28">
        <v>0</v>
      </c>
      <c r="F49" s="28">
        <v>119988</v>
      </c>
      <c r="G49" s="28">
        <f t="shared" si="22"/>
        <v>422544</v>
      </c>
      <c r="H49" s="28">
        <v>0</v>
      </c>
      <c r="I49" s="28">
        <v>422544</v>
      </c>
      <c r="J49" s="28">
        <f t="shared" si="23"/>
        <v>227478</v>
      </c>
      <c r="K49" s="28">
        <f t="shared" si="24"/>
        <v>36</v>
      </c>
      <c r="L49" s="28">
        <v>0</v>
      </c>
      <c r="M49" s="28">
        <v>36</v>
      </c>
      <c r="N49" s="28">
        <f t="shared" si="25"/>
        <v>227442</v>
      </c>
      <c r="O49" s="28">
        <v>-22859</v>
      </c>
      <c r="P49" s="28">
        <v>250301</v>
      </c>
    </row>
    <row r="50" spans="1:16" ht="21" customHeight="1" x14ac:dyDescent="0.2">
      <c r="A50" s="24" t="s">
        <v>105</v>
      </c>
      <c r="B50" s="25">
        <f t="shared" ref="B50:B53" si="26">+C50+J50</f>
        <v>784122</v>
      </c>
      <c r="C50" s="25">
        <f t="shared" si="20"/>
        <v>557600</v>
      </c>
      <c r="D50" s="25">
        <f t="shared" si="21"/>
        <v>129807</v>
      </c>
      <c r="E50" s="25">
        <v>0</v>
      </c>
      <c r="F50" s="25">
        <v>129807</v>
      </c>
      <c r="G50" s="25">
        <f t="shared" si="22"/>
        <v>427793</v>
      </c>
      <c r="H50" s="25">
        <v>0</v>
      </c>
      <c r="I50" s="25">
        <v>427793</v>
      </c>
      <c r="J50" s="25">
        <f t="shared" si="23"/>
        <v>226522</v>
      </c>
      <c r="K50" s="25">
        <f t="shared" si="24"/>
        <v>40</v>
      </c>
      <c r="L50" s="25">
        <v>0</v>
      </c>
      <c r="M50" s="25">
        <v>40</v>
      </c>
      <c r="N50" s="25">
        <f t="shared" si="25"/>
        <v>226482</v>
      </c>
      <c r="O50" s="25">
        <v>-24470</v>
      </c>
      <c r="P50" s="25">
        <v>250952</v>
      </c>
    </row>
    <row r="51" spans="1:16" ht="21" customHeight="1" x14ac:dyDescent="0.2">
      <c r="A51" s="26" t="s">
        <v>106</v>
      </c>
      <c r="B51" s="27">
        <f t="shared" si="26"/>
        <v>0</v>
      </c>
      <c r="C51" s="27">
        <f t="shared" si="20"/>
        <v>0</v>
      </c>
      <c r="D51" s="27">
        <f t="shared" si="21"/>
        <v>0</v>
      </c>
      <c r="E51" s="27">
        <v>0</v>
      </c>
      <c r="F51" s="27">
        <v>0</v>
      </c>
      <c r="G51" s="27">
        <f t="shared" si="22"/>
        <v>0</v>
      </c>
      <c r="H51" s="27">
        <v>0</v>
      </c>
      <c r="I51" s="27">
        <v>0</v>
      </c>
      <c r="J51" s="27">
        <f t="shared" si="23"/>
        <v>0</v>
      </c>
      <c r="K51" s="27">
        <f t="shared" si="24"/>
        <v>0</v>
      </c>
      <c r="L51" s="27">
        <v>0</v>
      </c>
      <c r="M51" s="27">
        <v>0</v>
      </c>
      <c r="N51" s="27">
        <f t="shared" si="25"/>
        <v>0</v>
      </c>
      <c r="O51" s="27">
        <v>0</v>
      </c>
      <c r="P51" s="27">
        <v>0</v>
      </c>
    </row>
    <row r="52" spans="1:16" ht="21" customHeight="1" x14ac:dyDescent="0.2">
      <c r="A52" s="24" t="s">
        <v>107</v>
      </c>
      <c r="B52" s="25">
        <f t="shared" si="26"/>
        <v>0</v>
      </c>
      <c r="C52" s="25">
        <f t="shared" si="20"/>
        <v>0</v>
      </c>
      <c r="D52" s="25">
        <f t="shared" si="21"/>
        <v>0</v>
      </c>
      <c r="E52" s="25">
        <v>0</v>
      </c>
      <c r="F52" s="25">
        <v>0</v>
      </c>
      <c r="G52" s="25">
        <f t="shared" si="22"/>
        <v>0</v>
      </c>
      <c r="H52" s="25">
        <v>0</v>
      </c>
      <c r="I52" s="25">
        <v>0</v>
      </c>
      <c r="J52" s="25">
        <f t="shared" si="23"/>
        <v>0</v>
      </c>
      <c r="K52" s="25">
        <f t="shared" si="24"/>
        <v>0</v>
      </c>
      <c r="L52" s="25">
        <v>0</v>
      </c>
      <c r="M52" s="25">
        <v>0</v>
      </c>
      <c r="N52" s="25">
        <f t="shared" si="25"/>
        <v>0</v>
      </c>
      <c r="O52" s="25">
        <v>0</v>
      </c>
      <c r="P52" s="25">
        <v>0</v>
      </c>
    </row>
    <row r="53" spans="1:16" ht="21" customHeight="1" x14ac:dyDescent="0.2">
      <c r="A53" s="26" t="s">
        <v>108</v>
      </c>
      <c r="B53" s="28">
        <f t="shared" si="26"/>
        <v>0</v>
      </c>
      <c r="C53" s="28">
        <f t="shared" si="20"/>
        <v>0</v>
      </c>
      <c r="D53" s="28">
        <f t="shared" si="21"/>
        <v>0</v>
      </c>
      <c r="E53" s="28">
        <v>0</v>
      </c>
      <c r="F53" s="28">
        <v>0</v>
      </c>
      <c r="G53" s="28">
        <f t="shared" si="22"/>
        <v>0</v>
      </c>
      <c r="H53" s="28">
        <v>0</v>
      </c>
      <c r="I53" s="28">
        <v>0</v>
      </c>
      <c r="J53" s="28">
        <f t="shared" si="23"/>
        <v>0</v>
      </c>
      <c r="K53" s="28">
        <f t="shared" si="24"/>
        <v>0</v>
      </c>
      <c r="L53" s="28">
        <v>0</v>
      </c>
      <c r="M53" s="28">
        <v>0</v>
      </c>
      <c r="N53" s="28">
        <f t="shared" si="25"/>
        <v>0</v>
      </c>
      <c r="O53" s="28">
        <v>0</v>
      </c>
      <c r="P53" s="28">
        <v>0</v>
      </c>
    </row>
    <row r="62" spans="1:16" ht="28.5" customHeight="1" x14ac:dyDescent="0.2"/>
    <row r="63" spans="1:16" ht="24" customHeight="1" x14ac:dyDescent="0.2"/>
    <row r="64" spans="1:16" ht="19.5" customHeight="1" x14ac:dyDescent="0.2"/>
    <row r="66" ht="18.75" customHeight="1" x14ac:dyDescent="0.2"/>
    <row r="67" ht="25.5" customHeight="1" x14ac:dyDescent="0.2"/>
    <row r="68" ht="17.25" customHeight="1" x14ac:dyDescent="0.2"/>
    <row r="69" ht="26.25" customHeight="1" x14ac:dyDescent="0.2"/>
    <row r="72" ht="24" customHeight="1" x14ac:dyDescent="0.2"/>
    <row r="73" ht="21" customHeight="1" x14ac:dyDescent="0.2"/>
    <row r="76" ht="23.25" customHeight="1" x14ac:dyDescent="0.2"/>
    <row r="79" ht="23.25" customHeight="1" x14ac:dyDescent="0.2"/>
    <row r="82" ht="24" customHeight="1" x14ac:dyDescent="0.2"/>
    <row r="85" ht="23.25" customHeight="1" x14ac:dyDescent="0.2"/>
  </sheetData>
  <mergeCells count="11">
    <mergeCell ref="A5:A8"/>
    <mergeCell ref="B5:P5"/>
    <mergeCell ref="B6:B8"/>
    <mergeCell ref="C7:C8"/>
    <mergeCell ref="D7:F7"/>
    <mergeCell ref="C6:I6"/>
    <mergeCell ref="G7:I7"/>
    <mergeCell ref="J6:P6"/>
    <mergeCell ref="J7:J8"/>
    <mergeCell ref="K7:M7"/>
    <mergeCell ref="N7:P7"/>
  </mergeCells>
  <phoneticPr fontId="1" type="noConversion"/>
  <pageMargins left="0.19685039370078741" right="0.15748031496062992" top="0.6692913385826772" bottom="0.43307086614173229" header="0.31496062992125984" footer="0.15748031496062992"/>
  <pageSetup paperSize="9" scale="51" fitToHeight="3" orientation="landscape" r:id="rId1"/>
  <headerFooter alignWithMargins="0"/>
  <rowBreaks count="1" manualBreakCount="1">
    <brk id="4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AD56"/>
  <sheetViews>
    <sheetView showGridLines="0" view="pageBreakPreview" zoomScale="75" zoomScaleNormal="100" zoomScaleSheetLayoutView="75" workbookViewId="0">
      <pane ySplit="11" topLeftCell="A30" activePane="bottomLeft" state="frozen"/>
      <selection pane="bottomLeft" activeCell="R56" sqref="R56"/>
    </sheetView>
  </sheetViews>
  <sheetFormatPr defaultRowHeight="12.75" x14ac:dyDescent="0.2"/>
  <cols>
    <col min="1" max="1" width="12.7109375" customWidth="1"/>
    <col min="2" max="2" width="11.28515625" customWidth="1"/>
    <col min="3" max="3" width="12" customWidth="1"/>
    <col min="4" max="4" width="12.7109375" customWidth="1"/>
    <col min="5" max="5" width="11.42578125" customWidth="1"/>
    <col min="6" max="6" width="12" customWidth="1"/>
    <col min="7" max="7" width="12.140625" customWidth="1"/>
    <col min="8" max="8" width="12" customWidth="1"/>
    <col min="9" max="9" width="11.140625" customWidth="1"/>
    <col min="10" max="10" width="12.85546875" customWidth="1"/>
    <col min="11" max="11" width="11.140625" customWidth="1"/>
    <col min="12" max="12" width="15.140625" customWidth="1"/>
    <col min="13" max="13" width="15.5703125" customWidth="1"/>
    <col min="14" max="15" width="12.5703125" customWidth="1"/>
    <col min="16" max="16" width="12.85546875" customWidth="1"/>
    <col min="17" max="17" width="22.140625" customWidth="1"/>
    <col min="18" max="18" width="21.28515625" customWidth="1"/>
    <col min="19" max="19" width="16.140625" customWidth="1"/>
  </cols>
  <sheetData>
    <row r="1" spans="1:30" s="15" customFormat="1" ht="18" x14ac:dyDescent="0.2">
      <c r="A1" s="18" t="s">
        <v>98</v>
      </c>
    </row>
    <row r="3" spans="1:30" ht="15.75" x14ac:dyDescent="0.25">
      <c r="A3" s="7" t="s">
        <v>101</v>
      </c>
      <c r="C3" s="7"/>
      <c r="D3" s="7"/>
    </row>
    <row r="4" spans="1:30" x14ac:dyDescent="0.2">
      <c r="N4" s="4"/>
      <c r="O4" s="4"/>
      <c r="P4" s="4"/>
      <c r="Q4" s="4"/>
      <c r="R4" s="4"/>
      <c r="S4" s="4"/>
    </row>
    <row r="5" spans="1:30" ht="24.75" customHeight="1" x14ac:dyDescent="0.25">
      <c r="A5" s="35"/>
      <c r="B5" s="124" t="s">
        <v>51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5"/>
    </row>
    <row r="6" spans="1:30" ht="31.5" customHeight="1" x14ac:dyDescent="0.25">
      <c r="A6" s="36"/>
      <c r="B6" s="141" t="s">
        <v>3</v>
      </c>
      <c r="C6" s="102" t="s">
        <v>50</v>
      </c>
      <c r="D6" s="145" t="s">
        <v>4</v>
      </c>
      <c r="E6" s="97" t="s">
        <v>29</v>
      </c>
      <c r="F6" s="92"/>
      <c r="G6" s="93"/>
      <c r="H6" s="97" t="s">
        <v>30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</row>
    <row r="7" spans="1:30" s="2" customFormat="1" ht="25.5" customHeight="1" x14ac:dyDescent="0.25">
      <c r="A7" s="36"/>
      <c r="B7" s="141"/>
      <c r="C7" s="143"/>
      <c r="D7" s="122"/>
      <c r="E7" s="147" t="s">
        <v>3</v>
      </c>
      <c r="F7" s="126" t="s">
        <v>50</v>
      </c>
      <c r="G7" s="128"/>
      <c r="H7" s="147" t="s">
        <v>3</v>
      </c>
      <c r="I7" s="126" t="s">
        <v>50</v>
      </c>
      <c r="J7" s="127"/>
      <c r="K7" s="127"/>
      <c r="L7" s="127"/>
      <c r="M7" s="128"/>
      <c r="N7" s="126" t="s">
        <v>4</v>
      </c>
      <c r="O7" s="127"/>
      <c r="P7" s="127"/>
      <c r="Q7" s="127"/>
      <c r="R7" s="127"/>
      <c r="S7" s="128"/>
      <c r="T7"/>
      <c r="U7"/>
      <c r="V7"/>
      <c r="W7"/>
      <c r="X7"/>
      <c r="Y7"/>
      <c r="Z7"/>
      <c r="AA7"/>
      <c r="AB7"/>
      <c r="AC7"/>
      <c r="AD7"/>
    </row>
    <row r="8" spans="1:30" s="2" customFormat="1" ht="40.5" customHeight="1" x14ac:dyDescent="0.2">
      <c r="A8" s="34" t="s">
        <v>99</v>
      </c>
      <c r="B8" s="141"/>
      <c r="C8" s="143"/>
      <c r="D8" s="122"/>
      <c r="E8" s="147"/>
      <c r="F8" s="137" t="s">
        <v>35</v>
      </c>
      <c r="G8" s="149" t="s">
        <v>52</v>
      </c>
      <c r="H8" s="147"/>
      <c r="I8" s="137" t="s">
        <v>35</v>
      </c>
      <c r="J8" s="131" t="s">
        <v>42</v>
      </c>
      <c r="K8" s="131" t="s">
        <v>43</v>
      </c>
      <c r="L8" s="132"/>
      <c r="M8" s="133"/>
      <c r="N8" s="137" t="s">
        <v>35</v>
      </c>
      <c r="O8" s="131" t="s">
        <v>43</v>
      </c>
      <c r="P8" s="132"/>
      <c r="Q8" s="132"/>
      <c r="R8" s="132"/>
      <c r="S8" s="133"/>
      <c r="T8"/>
      <c r="U8"/>
      <c r="V8"/>
      <c r="W8"/>
      <c r="X8"/>
      <c r="Y8"/>
      <c r="Z8"/>
      <c r="AA8"/>
      <c r="AB8"/>
      <c r="AC8"/>
      <c r="AD8"/>
    </row>
    <row r="9" spans="1:30" s="2" customFormat="1" ht="26.25" customHeight="1" x14ac:dyDescent="0.25">
      <c r="A9" s="36"/>
      <c r="B9" s="141"/>
      <c r="C9" s="143"/>
      <c r="D9" s="122"/>
      <c r="E9" s="147"/>
      <c r="F9" s="137"/>
      <c r="G9" s="150"/>
      <c r="H9" s="147"/>
      <c r="I9" s="137"/>
      <c r="J9" s="139"/>
      <c r="K9" s="139" t="s">
        <v>35</v>
      </c>
      <c r="L9" s="129" t="s">
        <v>44</v>
      </c>
      <c r="M9" s="129" t="s">
        <v>45</v>
      </c>
      <c r="N9" s="137"/>
      <c r="O9" s="139" t="s">
        <v>35</v>
      </c>
      <c r="P9" s="134" t="s">
        <v>44</v>
      </c>
      <c r="Q9" s="135"/>
      <c r="R9" s="136"/>
      <c r="S9" s="129" t="s">
        <v>45</v>
      </c>
      <c r="T9"/>
      <c r="U9"/>
      <c r="V9"/>
      <c r="W9"/>
      <c r="X9"/>
      <c r="Y9"/>
      <c r="Z9"/>
      <c r="AA9"/>
      <c r="AB9"/>
      <c r="AC9"/>
      <c r="AD9"/>
    </row>
    <row r="10" spans="1:30" s="13" customFormat="1" ht="58.5" customHeight="1" x14ac:dyDescent="0.25">
      <c r="A10" s="37"/>
      <c r="B10" s="142"/>
      <c r="C10" s="144"/>
      <c r="D10" s="146"/>
      <c r="E10" s="148"/>
      <c r="F10" s="138"/>
      <c r="G10" s="151"/>
      <c r="H10" s="148"/>
      <c r="I10" s="138"/>
      <c r="J10" s="140"/>
      <c r="K10" s="140"/>
      <c r="L10" s="130"/>
      <c r="M10" s="130"/>
      <c r="N10" s="138"/>
      <c r="O10" s="140"/>
      <c r="P10" s="38" t="s">
        <v>35</v>
      </c>
      <c r="Q10" s="39" t="s">
        <v>53</v>
      </c>
      <c r="R10" s="39" t="s">
        <v>54</v>
      </c>
      <c r="S10" s="130"/>
      <c r="T10"/>
      <c r="U10"/>
      <c r="V10"/>
      <c r="W10"/>
      <c r="X10"/>
      <c r="Y10"/>
      <c r="Z10"/>
      <c r="AA10"/>
      <c r="AB10"/>
      <c r="AC10"/>
      <c r="AD10"/>
    </row>
    <row r="11" spans="1:30" s="1" customFormat="1" ht="21" customHeight="1" x14ac:dyDescent="0.2">
      <c r="A11" s="23">
        <v>1</v>
      </c>
      <c r="B11" s="23">
        <f t="shared" ref="B11:S11" si="0">A11+1</f>
        <v>2</v>
      </c>
      <c r="C11" s="23">
        <f t="shared" si="0"/>
        <v>3</v>
      </c>
      <c r="D11" s="23">
        <f t="shared" si="0"/>
        <v>4</v>
      </c>
      <c r="E11" s="23">
        <f t="shared" si="0"/>
        <v>5</v>
      </c>
      <c r="F11" s="23">
        <f t="shared" si="0"/>
        <v>6</v>
      </c>
      <c r="G11" s="23">
        <f t="shared" si="0"/>
        <v>7</v>
      </c>
      <c r="H11" s="23">
        <f t="shared" si="0"/>
        <v>8</v>
      </c>
      <c r="I11" s="23">
        <f t="shared" si="0"/>
        <v>9</v>
      </c>
      <c r="J11" s="23">
        <f t="shared" si="0"/>
        <v>10</v>
      </c>
      <c r="K11" s="23">
        <f t="shared" si="0"/>
        <v>11</v>
      </c>
      <c r="L11" s="23">
        <f t="shared" si="0"/>
        <v>12</v>
      </c>
      <c r="M11" s="23">
        <f t="shared" si="0"/>
        <v>13</v>
      </c>
      <c r="N11" s="23">
        <f t="shared" si="0"/>
        <v>14</v>
      </c>
      <c r="O11" s="23">
        <f t="shared" si="0"/>
        <v>15</v>
      </c>
      <c r="P11" s="23">
        <f t="shared" si="0"/>
        <v>16</v>
      </c>
      <c r="Q11" s="23">
        <f t="shared" si="0"/>
        <v>17</v>
      </c>
      <c r="R11" s="23">
        <f t="shared" si="0"/>
        <v>18</v>
      </c>
      <c r="S11" s="23">
        <f t="shared" si="0"/>
        <v>19</v>
      </c>
      <c r="T11"/>
      <c r="U11"/>
      <c r="V11"/>
      <c r="W11"/>
      <c r="X11"/>
      <c r="Y11"/>
      <c r="Z11"/>
      <c r="AA11"/>
      <c r="AB11"/>
      <c r="AC11"/>
      <c r="AD11"/>
    </row>
    <row r="12" spans="1:30" ht="21" customHeight="1" x14ac:dyDescent="0.2">
      <c r="A12" s="24" t="s">
        <v>9</v>
      </c>
      <c r="B12" s="25">
        <f t="shared" ref="B12:B31" si="1">+C12-D12</f>
        <v>-172592</v>
      </c>
      <c r="C12" s="25">
        <f>+F12+I12+'MPI rząd 2-IIP government 2'!C10</f>
        <v>8498</v>
      </c>
      <c r="D12" s="25">
        <f>+N12+'MPI rząd 2-IIP government 2'!H10</f>
        <v>181090</v>
      </c>
      <c r="E12" s="25">
        <f t="shared" ref="E12:F31" si="2">+F12</f>
        <v>898</v>
      </c>
      <c r="F12" s="25">
        <f t="shared" si="2"/>
        <v>898</v>
      </c>
      <c r="G12" s="25">
        <v>898</v>
      </c>
      <c r="H12" s="25">
        <f t="shared" ref="H12:H31" si="3">+I12-N12</f>
        <v>-97291</v>
      </c>
      <c r="I12" s="25">
        <f t="shared" ref="I12:I31" si="4">+J12+K12</f>
        <v>1724</v>
      </c>
      <c r="J12" s="25">
        <v>0</v>
      </c>
      <c r="K12" s="25">
        <f t="shared" ref="K12:K31" si="5">+L12+M12</f>
        <v>1724</v>
      </c>
      <c r="L12" s="25">
        <v>1724</v>
      </c>
      <c r="M12" s="25">
        <v>0</v>
      </c>
      <c r="N12" s="25">
        <f t="shared" ref="N12:N31" si="6">+O12</f>
        <v>99015</v>
      </c>
      <c r="O12" s="25">
        <f t="shared" ref="O12:O31" si="7">+P12+S12</f>
        <v>99015</v>
      </c>
      <c r="P12" s="25">
        <v>98922</v>
      </c>
      <c r="Q12" s="25">
        <f t="shared" ref="Q12:Q31" si="8">+P12-R12</f>
        <v>44207</v>
      </c>
      <c r="R12" s="25">
        <v>54715</v>
      </c>
      <c r="S12" s="25">
        <v>93</v>
      </c>
    </row>
    <row r="13" spans="1:30" ht="21" customHeight="1" x14ac:dyDescent="0.2">
      <c r="A13" s="26" t="s">
        <v>10</v>
      </c>
      <c r="B13" s="27">
        <f t="shared" si="1"/>
        <v>-176118</v>
      </c>
      <c r="C13" s="27">
        <f>+F13+I13+'MPI rząd 2-IIP government 2'!C11</f>
        <v>8140</v>
      </c>
      <c r="D13" s="27">
        <f>+N13+'MPI rząd 2-IIP government 2'!H11</f>
        <v>184258</v>
      </c>
      <c r="E13" s="27">
        <f t="shared" si="2"/>
        <v>864</v>
      </c>
      <c r="F13" s="27">
        <f t="shared" si="2"/>
        <v>864</v>
      </c>
      <c r="G13" s="27">
        <v>864</v>
      </c>
      <c r="H13" s="27">
        <f t="shared" si="3"/>
        <v>-104298</v>
      </c>
      <c r="I13" s="27">
        <f t="shared" si="4"/>
        <v>1539</v>
      </c>
      <c r="J13" s="27">
        <v>0</v>
      </c>
      <c r="K13" s="27">
        <f t="shared" si="5"/>
        <v>1539</v>
      </c>
      <c r="L13" s="27">
        <v>1539</v>
      </c>
      <c r="M13" s="27">
        <v>0</v>
      </c>
      <c r="N13" s="27">
        <f t="shared" si="6"/>
        <v>105837</v>
      </c>
      <c r="O13" s="27">
        <f t="shared" si="7"/>
        <v>105837</v>
      </c>
      <c r="P13" s="27">
        <v>105629</v>
      </c>
      <c r="Q13" s="27">
        <f t="shared" si="8"/>
        <v>52223</v>
      </c>
      <c r="R13" s="27">
        <v>53406</v>
      </c>
      <c r="S13" s="27">
        <v>208</v>
      </c>
    </row>
    <row r="14" spans="1:30" ht="21" customHeight="1" x14ac:dyDescent="0.2">
      <c r="A14" s="24" t="s">
        <v>11</v>
      </c>
      <c r="B14" s="25">
        <f t="shared" si="1"/>
        <v>-171220</v>
      </c>
      <c r="C14" s="25">
        <f>+F14+I14+'MPI rząd 2-IIP government 2'!C12</f>
        <v>8261</v>
      </c>
      <c r="D14" s="25">
        <f>+N14+'MPI rząd 2-IIP government 2'!H12</f>
        <v>179481</v>
      </c>
      <c r="E14" s="25">
        <f t="shared" si="2"/>
        <v>825</v>
      </c>
      <c r="F14" s="25">
        <f t="shared" si="2"/>
        <v>825</v>
      </c>
      <c r="G14" s="25">
        <v>825</v>
      </c>
      <c r="H14" s="25">
        <f t="shared" si="3"/>
        <v>-105696</v>
      </c>
      <c r="I14" s="25">
        <f t="shared" si="4"/>
        <v>1611</v>
      </c>
      <c r="J14" s="25">
        <v>0</v>
      </c>
      <c r="K14" s="25">
        <f t="shared" si="5"/>
        <v>1611</v>
      </c>
      <c r="L14" s="25">
        <v>1611</v>
      </c>
      <c r="M14" s="25">
        <v>0</v>
      </c>
      <c r="N14" s="25">
        <f t="shared" si="6"/>
        <v>107307</v>
      </c>
      <c r="O14" s="25">
        <f t="shared" si="7"/>
        <v>107307</v>
      </c>
      <c r="P14" s="25">
        <v>106528</v>
      </c>
      <c r="Q14" s="25">
        <f t="shared" si="8"/>
        <v>55334</v>
      </c>
      <c r="R14" s="25">
        <v>51194</v>
      </c>
      <c r="S14" s="25">
        <v>779</v>
      </c>
    </row>
    <row r="15" spans="1:30" ht="21" customHeight="1" x14ac:dyDescent="0.2">
      <c r="A15" s="26" t="s">
        <v>12</v>
      </c>
      <c r="B15" s="28">
        <f t="shared" si="1"/>
        <v>-165628</v>
      </c>
      <c r="C15" s="28">
        <f>+F15+I15+'MPI rząd 2-IIP government 2'!C13</f>
        <v>7173</v>
      </c>
      <c r="D15" s="28">
        <f>+N15+'MPI rząd 2-IIP government 2'!H13</f>
        <v>172801</v>
      </c>
      <c r="E15" s="28">
        <f t="shared" si="2"/>
        <v>733</v>
      </c>
      <c r="F15" s="28">
        <f t="shared" si="2"/>
        <v>733</v>
      </c>
      <c r="G15" s="28">
        <v>733</v>
      </c>
      <c r="H15" s="28">
        <f t="shared" si="3"/>
        <v>-107183</v>
      </c>
      <c r="I15" s="28">
        <f t="shared" si="4"/>
        <v>1392</v>
      </c>
      <c r="J15" s="28">
        <v>0</v>
      </c>
      <c r="K15" s="28">
        <f t="shared" si="5"/>
        <v>1392</v>
      </c>
      <c r="L15" s="28">
        <v>1392</v>
      </c>
      <c r="M15" s="28">
        <v>0</v>
      </c>
      <c r="N15" s="28">
        <f t="shared" si="6"/>
        <v>108575</v>
      </c>
      <c r="O15" s="28">
        <f t="shared" si="7"/>
        <v>108575</v>
      </c>
      <c r="P15" s="28">
        <v>108307</v>
      </c>
      <c r="Q15" s="28">
        <f t="shared" si="8"/>
        <v>62203</v>
      </c>
      <c r="R15" s="28">
        <v>46104</v>
      </c>
      <c r="S15" s="28">
        <v>268</v>
      </c>
    </row>
    <row r="16" spans="1:30" ht="21" customHeight="1" x14ac:dyDescent="0.2">
      <c r="A16" s="24" t="s">
        <v>13</v>
      </c>
      <c r="B16" s="25">
        <f t="shared" si="1"/>
        <v>-169876</v>
      </c>
      <c r="C16" s="25">
        <f>+F16+I16+'MPI rząd 2-IIP government 2'!C14</f>
        <v>7593</v>
      </c>
      <c r="D16" s="25">
        <f>+N16+'MPI rząd 2-IIP government 2'!H14</f>
        <v>177469</v>
      </c>
      <c r="E16" s="25">
        <f t="shared" si="2"/>
        <v>756</v>
      </c>
      <c r="F16" s="25">
        <f t="shared" si="2"/>
        <v>756</v>
      </c>
      <c r="G16" s="25">
        <v>756</v>
      </c>
      <c r="H16" s="25">
        <f t="shared" si="3"/>
        <v>-124787</v>
      </c>
      <c r="I16" s="25">
        <f t="shared" si="4"/>
        <v>1513</v>
      </c>
      <c r="J16" s="25">
        <v>0</v>
      </c>
      <c r="K16" s="25">
        <f t="shared" si="5"/>
        <v>1513</v>
      </c>
      <c r="L16" s="25">
        <v>1513</v>
      </c>
      <c r="M16" s="25">
        <v>0</v>
      </c>
      <c r="N16" s="25">
        <f t="shared" si="6"/>
        <v>126300</v>
      </c>
      <c r="O16" s="25">
        <f t="shared" si="7"/>
        <v>126300</v>
      </c>
      <c r="P16" s="25">
        <v>125819</v>
      </c>
      <c r="Q16" s="25">
        <f t="shared" si="8"/>
        <v>65164</v>
      </c>
      <c r="R16" s="25">
        <v>60655</v>
      </c>
      <c r="S16" s="25">
        <v>481</v>
      </c>
    </row>
    <row r="17" spans="1:30" ht="21" customHeight="1" x14ac:dyDescent="0.2">
      <c r="A17" s="26" t="s">
        <v>14</v>
      </c>
      <c r="B17" s="27">
        <f t="shared" si="1"/>
        <v>-189363</v>
      </c>
      <c r="C17" s="27">
        <f>+F17+I17+'MPI rząd 2-IIP government 2'!C15</f>
        <v>8294</v>
      </c>
      <c r="D17" s="27">
        <f>+N17+'MPI rząd 2-IIP government 2'!H15</f>
        <v>197657</v>
      </c>
      <c r="E17" s="27">
        <f t="shared" si="2"/>
        <v>780</v>
      </c>
      <c r="F17" s="27">
        <f t="shared" si="2"/>
        <v>780</v>
      </c>
      <c r="G17" s="27">
        <v>780</v>
      </c>
      <c r="H17" s="27">
        <f t="shared" si="3"/>
        <v>-147954</v>
      </c>
      <c r="I17" s="27">
        <f t="shared" si="4"/>
        <v>1833</v>
      </c>
      <c r="J17" s="27">
        <v>0</v>
      </c>
      <c r="K17" s="27">
        <f t="shared" si="5"/>
        <v>1833</v>
      </c>
      <c r="L17" s="27">
        <v>1833</v>
      </c>
      <c r="M17" s="27">
        <v>0</v>
      </c>
      <c r="N17" s="27">
        <f t="shared" si="6"/>
        <v>149787</v>
      </c>
      <c r="O17" s="27">
        <f t="shared" si="7"/>
        <v>149787</v>
      </c>
      <c r="P17" s="27">
        <v>149241</v>
      </c>
      <c r="Q17" s="27">
        <f t="shared" si="8"/>
        <v>73542</v>
      </c>
      <c r="R17" s="27">
        <v>75699</v>
      </c>
      <c r="S17" s="27">
        <v>546</v>
      </c>
    </row>
    <row r="18" spans="1:30" s="1" customFormat="1" ht="21" customHeight="1" x14ac:dyDescent="0.2">
      <c r="A18" s="24" t="s">
        <v>15</v>
      </c>
      <c r="B18" s="25">
        <f t="shared" si="1"/>
        <v>-184111</v>
      </c>
      <c r="C18" s="25">
        <f>+F18+I18+'MPI rząd 2-IIP government 2'!C16</f>
        <v>8359</v>
      </c>
      <c r="D18" s="25">
        <f>+N18+'MPI rząd 2-IIP government 2'!H16</f>
        <v>192470</v>
      </c>
      <c r="E18" s="25">
        <f t="shared" si="2"/>
        <v>758</v>
      </c>
      <c r="F18" s="25">
        <f t="shared" si="2"/>
        <v>758</v>
      </c>
      <c r="G18" s="25">
        <v>758</v>
      </c>
      <c r="H18" s="25">
        <f t="shared" si="3"/>
        <v>-147969</v>
      </c>
      <c r="I18" s="25">
        <f t="shared" si="4"/>
        <v>1690</v>
      </c>
      <c r="J18" s="25">
        <v>0</v>
      </c>
      <c r="K18" s="25">
        <f t="shared" si="5"/>
        <v>1690</v>
      </c>
      <c r="L18" s="25">
        <v>1690</v>
      </c>
      <c r="M18" s="25">
        <v>0</v>
      </c>
      <c r="N18" s="25">
        <f t="shared" si="6"/>
        <v>149659</v>
      </c>
      <c r="O18" s="25">
        <f t="shared" si="7"/>
        <v>149659</v>
      </c>
      <c r="P18" s="25">
        <v>149365</v>
      </c>
      <c r="Q18" s="25">
        <f t="shared" si="8"/>
        <v>73341</v>
      </c>
      <c r="R18" s="25">
        <v>76024</v>
      </c>
      <c r="S18" s="25">
        <v>294</v>
      </c>
      <c r="T18"/>
      <c r="U18"/>
      <c r="V18"/>
      <c r="W18"/>
      <c r="X18"/>
      <c r="Y18"/>
      <c r="Z18"/>
      <c r="AA18"/>
      <c r="AB18"/>
      <c r="AC18"/>
      <c r="AD18"/>
    </row>
    <row r="19" spans="1:30" ht="21" customHeight="1" x14ac:dyDescent="0.2">
      <c r="A19" s="26" t="s">
        <v>16</v>
      </c>
      <c r="B19" s="28">
        <f t="shared" si="1"/>
        <v>-183267</v>
      </c>
      <c r="C19" s="28">
        <f>+F19+I19+'MPI rząd 2-IIP government 2'!C17</f>
        <v>8442</v>
      </c>
      <c r="D19" s="28">
        <f>+N19+'MPI rząd 2-IIP government 2'!H17</f>
        <v>191709</v>
      </c>
      <c r="E19" s="28">
        <f t="shared" si="2"/>
        <v>761</v>
      </c>
      <c r="F19" s="28">
        <f t="shared" si="2"/>
        <v>761</v>
      </c>
      <c r="G19" s="28">
        <v>761</v>
      </c>
      <c r="H19" s="28">
        <f t="shared" si="3"/>
        <v>-146801</v>
      </c>
      <c r="I19" s="28">
        <f t="shared" si="4"/>
        <v>1728</v>
      </c>
      <c r="J19" s="28">
        <v>0</v>
      </c>
      <c r="K19" s="28">
        <f t="shared" si="5"/>
        <v>1728</v>
      </c>
      <c r="L19" s="28">
        <v>1728</v>
      </c>
      <c r="M19" s="28">
        <v>0</v>
      </c>
      <c r="N19" s="28">
        <f t="shared" si="6"/>
        <v>148529</v>
      </c>
      <c r="O19" s="28">
        <f t="shared" si="7"/>
        <v>148529</v>
      </c>
      <c r="P19" s="28">
        <v>148255</v>
      </c>
      <c r="Q19" s="28">
        <f t="shared" si="8"/>
        <v>68804</v>
      </c>
      <c r="R19" s="28">
        <v>79451</v>
      </c>
      <c r="S19" s="28">
        <v>274</v>
      </c>
    </row>
    <row r="20" spans="1:30" ht="21" customHeight="1" x14ac:dyDescent="0.2">
      <c r="A20" s="24" t="s">
        <v>17</v>
      </c>
      <c r="B20" s="25">
        <f t="shared" si="1"/>
        <v>-196733</v>
      </c>
      <c r="C20" s="25">
        <f>+F20+I20+'MPI rząd 2-IIP government 2'!C18</f>
        <v>8272</v>
      </c>
      <c r="D20" s="25">
        <f>+N20+'MPI rząd 2-IIP government 2'!H18</f>
        <v>205005</v>
      </c>
      <c r="E20" s="25">
        <f t="shared" si="2"/>
        <v>765</v>
      </c>
      <c r="F20" s="25">
        <f t="shared" si="2"/>
        <v>765</v>
      </c>
      <c r="G20" s="25">
        <v>765</v>
      </c>
      <c r="H20" s="25">
        <f t="shared" si="3"/>
        <v>-162633</v>
      </c>
      <c r="I20" s="25">
        <f t="shared" si="4"/>
        <v>1574</v>
      </c>
      <c r="J20" s="25">
        <v>0</v>
      </c>
      <c r="K20" s="25">
        <f t="shared" si="5"/>
        <v>1574</v>
      </c>
      <c r="L20" s="25">
        <v>1574</v>
      </c>
      <c r="M20" s="25">
        <v>0</v>
      </c>
      <c r="N20" s="25">
        <f t="shared" si="6"/>
        <v>164207</v>
      </c>
      <c r="O20" s="25">
        <f t="shared" si="7"/>
        <v>164207</v>
      </c>
      <c r="P20" s="25">
        <v>164134</v>
      </c>
      <c r="Q20" s="25">
        <f t="shared" si="8"/>
        <v>73380</v>
      </c>
      <c r="R20" s="25">
        <v>90754</v>
      </c>
      <c r="S20" s="25">
        <v>73</v>
      </c>
    </row>
    <row r="21" spans="1:30" ht="21" customHeight="1" x14ac:dyDescent="0.2">
      <c r="A21" s="26" t="s">
        <v>18</v>
      </c>
      <c r="B21" s="27">
        <f t="shared" si="1"/>
        <v>-196472</v>
      </c>
      <c r="C21" s="27">
        <f>+F21+I21+'MPI rząd 2-IIP government 2'!C19</f>
        <v>8154</v>
      </c>
      <c r="D21" s="27">
        <f>+N21+'MPI rząd 2-IIP government 2'!H19</f>
        <v>204626</v>
      </c>
      <c r="E21" s="27">
        <f t="shared" si="2"/>
        <v>764</v>
      </c>
      <c r="F21" s="27">
        <f t="shared" si="2"/>
        <v>764</v>
      </c>
      <c r="G21" s="27">
        <v>764</v>
      </c>
      <c r="H21" s="27">
        <f t="shared" si="3"/>
        <v>-160650</v>
      </c>
      <c r="I21" s="27">
        <f t="shared" si="4"/>
        <v>1537</v>
      </c>
      <c r="J21" s="27">
        <v>0</v>
      </c>
      <c r="K21" s="27">
        <f t="shared" si="5"/>
        <v>1537</v>
      </c>
      <c r="L21" s="27">
        <v>1537</v>
      </c>
      <c r="M21" s="27">
        <v>0</v>
      </c>
      <c r="N21" s="27">
        <f t="shared" si="6"/>
        <v>162187</v>
      </c>
      <c r="O21" s="27">
        <f t="shared" si="7"/>
        <v>162187</v>
      </c>
      <c r="P21" s="27">
        <v>162126</v>
      </c>
      <c r="Q21" s="27">
        <f t="shared" si="8"/>
        <v>69770</v>
      </c>
      <c r="R21" s="27">
        <v>92356</v>
      </c>
      <c r="S21" s="27">
        <v>61</v>
      </c>
    </row>
    <row r="22" spans="1:30" ht="21" customHeight="1" x14ac:dyDescent="0.2">
      <c r="A22" s="24" t="s">
        <v>19</v>
      </c>
      <c r="B22" s="25">
        <f t="shared" si="1"/>
        <v>-194557</v>
      </c>
      <c r="C22" s="25">
        <f>+F22+I22+'MPI rząd 2-IIP government 2'!C20</f>
        <v>8274</v>
      </c>
      <c r="D22" s="25">
        <f>+N22+'MPI rząd 2-IIP government 2'!H20</f>
        <v>202831</v>
      </c>
      <c r="E22" s="25">
        <f t="shared" si="2"/>
        <v>754</v>
      </c>
      <c r="F22" s="25">
        <f t="shared" si="2"/>
        <v>754</v>
      </c>
      <c r="G22" s="25">
        <v>754</v>
      </c>
      <c r="H22" s="25">
        <f t="shared" si="3"/>
        <v>-159458</v>
      </c>
      <c r="I22" s="25">
        <f t="shared" si="4"/>
        <v>1657</v>
      </c>
      <c r="J22" s="25">
        <v>0</v>
      </c>
      <c r="K22" s="25">
        <f t="shared" si="5"/>
        <v>1657</v>
      </c>
      <c r="L22" s="25">
        <v>1657</v>
      </c>
      <c r="M22" s="25">
        <v>0</v>
      </c>
      <c r="N22" s="25">
        <f t="shared" si="6"/>
        <v>161115</v>
      </c>
      <c r="O22" s="25">
        <f t="shared" si="7"/>
        <v>161115</v>
      </c>
      <c r="P22" s="25">
        <v>161077</v>
      </c>
      <c r="Q22" s="25">
        <f t="shared" si="8"/>
        <v>73171</v>
      </c>
      <c r="R22" s="25">
        <v>87906</v>
      </c>
      <c r="S22" s="25">
        <v>38</v>
      </c>
    </row>
    <row r="23" spans="1:30" ht="21" customHeight="1" x14ac:dyDescent="0.2">
      <c r="A23" s="26" t="s">
        <v>20</v>
      </c>
      <c r="B23" s="28">
        <f t="shared" si="1"/>
        <v>-190648</v>
      </c>
      <c r="C23" s="28">
        <f>+F23+I23+'MPI rząd 2-IIP government 2'!C21</f>
        <v>6990</v>
      </c>
      <c r="D23" s="28">
        <f>+N23+'MPI rząd 2-IIP government 2'!H21</f>
        <v>197638</v>
      </c>
      <c r="E23" s="28">
        <f t="shared" si="2"/>
        <v>715</v>
      </c>
      <c r="F23" s="28">
        <f t="shared" si="2"/>
        <v>715</v>
      </c>
      <c r="G23" s="28">
        <v>715</v>
      </c>
      <c r="H23" s="28">
        <f t="shared" si="3"/>
        <v>-158648</v>
      </c>
      <c r="I23" s="28">
        <f t="shared" si="4"/>
        <v>775</v>
      </c>
      <c r="J23" s="28">
        <v>0</v>
      </c>
      <c r="K23" s="28">
        <f t="shared" si="5"/>
        <v>775</v>
      </c>
      <c r="L23" s="28">
        <v>775</v>
      </c>
      <c r="M23" s="28">
        <v>0</v>
      </c>
      <c r="N23" s="28">
        <f t="shared" si="6"/>
        <v>159423</v>
      </c>
      <c r="O23" s="28">
        <f t="shared" si="7"/>
        <v>159423</v>
      </c>
      <c r="P23" s="28">
        <v>159416</v>
      </c>
      <c r="Q23" s="28">
        <f t="shared" si="8"/>
        <v>75211</v>
      </c>
      <c r="R23" s="28">
        <v>84205</v>
      </c>
      <c r="S23" s="28">
        <v>7</v>
      </c>
    </row>
    <row r="24" spans="1:30" s="1" customFormat="1" ht="21" customHeight="1" x14ac:dyDescent="0.2">
      <c r="A24" s="24" t="s">
        <v>21</v>
      </c>
      <c r="B24" s="25">
        <f t="shared" si="1"/>
        <v>-200071</v>
      </c>
      <c r="C24" s="25">
        <f>+F24+I24+'MPI rząd 2-IIP government 2'!C22</f>
        <v>7043</v>
      </c>
      <c r="D24" s="25">
        <f>+N24+'MPI rząd 2-IIP government 2'!H22</f>
        <v>207114</v>
      </c>
      <c r="E24" s="25">
        <f t="shared" si="2"/>
        <v>718</v>
      </c>
      <c r="F24" s="25">
        <f t="shared" si="2"/>
        <v>718</v>
      </c>
      <c r="G24" s="25">
        <v>718</v>
      </c>
      <c r="H24" s="25">
        <f t="shared" si="3"/>
        <v>-168533</v>
      </c>
      <c r="I24" s="25">
        <f t="shared" si="4"/>
        <v>784</v>
      </c>
      <c r="J24" s="25">
        <v>0</v>
      </c>
      <c r="K24" s="25">
        <f t="shared" si="5"/>
        <v>784</v>
      </c>
      <c r="L24" s="25">
        <v>784</v>
      </c>
      <c r="M24" s="25">
        <v>0</v>
      </c>
      <c r="N24" s="25">
        <f t="shared" si="6"/>
        <v>169317</v>
      </c>
      <c r="O24" s="25">
        <f t="shared" si="7"/>
        <v>169317</v>
      </c>
      <c r="P24" s="25">
        <v>169297</v>
      </c>
      <c r="Q24" s="25">
        <f t="shared" si="8"/>
        <v>79060</v>
      </c>
      <c r="R24" s="25">
        <v>90237</v>
      </c>
      <c r="S24" s="25">
        <v>20</v>
      </c>
      <c r="T24"/>
      <c r="U24"/>
      <c r="V24"/>
      <c r="W24"/>
      <c r="X24"/>
      <c r="Y24"/>
      <c r="Z24"/>
      <c r="AA24"/>
      <c r="AB24"/>
      <c r="AC24"/>
      <c r="AD24"/>
    </row>
    <row r="25" spans="1:30" ht="21" customHeight="1" x14ac:dyDescent="0.2">
      <c r="A25" s="26" t="s">
        <v>22</v>
      </c>
      <c r="B25" s="27">
        <f t="shared" si="1"/>
        <v>-193501</v>
      </c>
      <c r="C25" s="27">
        <f>+F25+I25+'MPI rząd 2-IIP government 2'!C23</f>
        <v>7050</v>
      </c>
      <c r="D25" s="27">
        <f>+N25+'MPI rząd 2-IIP government 2'!H23</f>
        <v>200551</v>
      </c>
      <c r="E25" s="27">
        <f t="shared" si="2"/>
        <v>694</v>
      </c>
      <c r="F25" s="27">
        <f t="shared" si="2"/>
        <v>694</v>
      </c>
      <c r="G25" s="27">
        <v>694</v>
      </c>
      <c r="H25" s="27">
        <f t="shared" si="3"/>
        <v>-164770</v>
      </c>
      <c r="I25" s="27">
        <f t="shared" si="4"/>
        <v>730</v>
      </c>
      <c r="J25" s="27">
        <v>0</v>
      </c>
      <c r="K25" s="27">
        <f t="shared" si="5"/>
        <v>730</v>
      </c>
      <c r="L25" s="27">
        <v>730</v>
      </c>
      <c r="M25" s="27">
        <v>0</v>
      </c>
      <c r="N25" s="27">
        <f t="shared" si="6"/>
        <v>165500</v>
      </c>
      <c r="O25" s="27">
        <f t="shared" si="7"/>
        <v>165500</v>
      </c>
      <c r="P25" s="27">
        <v>165448</v>
      </c>
      <c r="Q25" s="27">
        <f t="shared" si="8"/>
        <v>74294</v>
      </c>
      <c r="R25" s="27">
        <v>91154</v>
      </c>
      <c r="S25" s="27">
        <v>52</v>
      </c>
    </row>
    <row r="26" spans="1:30" ht="21" customHeight="1" x14ac:dyDescent="0.2">
      <c r="A26" s="24" t="s">
        <v>23</v>
      </c>
      <c r="B26" s="25">
        <f t="shared" si="1"/>
        <v>-188112</v>
      </c>
      <c r="C26" s="25">
        <f>+F26+I26+'MPI rząd 2-IIP government 2'!C24</f>
        <v>6934</v>
      </c>
      <c r="D26" s="25">
        <f>+N26+'MPI rząd 2-IIP government 2'!H24</f>
        <v>195046</v>
      </c>
      <c r="E26" s="25">
        <f t="shared" si="2"/>
        <v>676</v>
      </c>
      <c r="F26" s="25">
        <f t="shared" si="2"/>
        <v>676</v>
      </c>
      <c r="G26" s="25">
        <v>676</v>
      </c>
      <c r="H26" s="25">
        <f t="shared" si="3"/>
        <v>-158983</v>
      </c>
      <c r="I26" s="25">
        <f t="shared" si="4"/>
        <v>656</v>
      </c>
      <c r="J26" s="25">
        <v>0</v>
      </c>
      <c r="K26" s="25">
        <f t="shared" si="5"/>
        <v>656</v>
      </c>
      <c r="L26" s="25">
        <v>656</v>
      </c>
      <c r="M26" s="25">
        <v>0</v>
      </c>
      <c r="N26" s="25">
        <f t="shared" si="6"/>
        <v>159639</v>
      </c>
      <c r="O26" s="25">
        <f t="shared" si="7"/>
        <v>159639</v>
      </c>
      <c r="P26" s="25">
        <v>159591</v>
      </c>
      <c r="Q26" s="25">
        <f t="shared" si="8"/>
        <v>70423</v>
      </c>
      <c r="R26" s="25">
        <v>89168</v>
      </c>
      <c r="S26" s="25">
        <v>48</v>
      </c>
    </row>
    <row r="27" spans="1:30" ht="21" customHeight="1" x14ac:dyDescent="0.2">
      <c r="A27" s="26" t="s">
        <v>0</v>
      </c>
      <c r="B27" s="28">
        <f t="shared" si="1"/>
        <v>-184143</v>
      </c>
      <c r="C27" s="28">
        <f>+F27+I27+'MPI rząd 2-IIP government 2'!C25</f>
        <v>6932</v>
      </c>
      <c r="D27" s="28">
        <f>+N27+'MPI rząd 2-IIP government 2'!H25</f>
        <v>191075</v>
      </c>
      <c r="E27" s="28">
        <f t="shared" si="2"/>
        <v>633</v>
      </c>
      <c r="F27" s="28">
        <f t="shared" si="2"/>
        <v>633</v>
      </c>
      <c r="G27" s="28">
        <v>633</v>
      </c>
      <c r="H27" s="28">
        <f t="shared" si="3"/>
        <v>-158570</v>
      </c>
      <c r="I27" s="28">
        <f t="shared" si="4"/>
        <v>652</v>
      </c>
      <c r="J27" s="28">
        <v>0</v>
      </c>
      <c r="K27" s="28">
        <f t="shared" si="5"/>
        <v>652</v>
      </c>
      <c r="L27" s="28">
        <v>652</v>
      </c>
      <c r="M27" s="28">
        <v>0</v>
      </c>
      <c r="N27" s="28">
        <f t="shared" si="6"/>
        <v>159222</v>
      </c>
      <c r="O27" s="28">
        <f t="shared" si="7"/>
        <v>159222</v>
      </c>
      <c r="P27" s="28">
        <v>159206</v>
      </c>
      <c r="Q27" s="28">
        <f t="shared" si="8"/>
        <v>73153</v>
      </c>
      <c r="R27" s="28">
        <v>86053</v>
      </c>
      <c r="S27" s="28">
        <v>16</v>
      </c>
    </row>
    <row r="28" spans="1:30" ht="21" customHeight="1" x14ac:dyDescent="0.2">
      <c r="A28" s="24" t="s">
        <v>1</v>
      </c>
      <c r="B28" s="25">
        <f t="shared" si="1"/>
        <v>-174275</v>
      </c>
      <c r="C28" s="25">
        <f>+F28+I28+'MPI rząd 2-IIP government 2'!C26</f>
        <v>6815</v>
      </c>
      <c r="D28" s="25">
        <f>+N28+'MPI rząd 2-IIP government 2'!H26</f>
        <v>181090</v>
      </c>
      <c r="E28" s="25">
        <f t="shared" si="2"/>
        <v>598</v>
      </c>
      <c r="F28" s="25">
        <f t="shared" si="2"/>
        <v>598</v>
      </c>
      <c r="G28" s="25">
        <v>598</v>
      </c>
      <c r="H28" s="25">
        <f t="shared" si="3"/>
        <v>-150657</v>
      </c>
      <c r="I28" s="25">
        <f t="shared" si="4"/>
        <v>610</v>
      </c>
      <c r="J28" s="25">
        <v>0</v>
      </c>
      <c r="K28" s="25">
        <f t="shared" si="5"/>
        <v>610</v>
      </c>
      <c r="L28" s="25">
        <v>610</v>
      </c>
      <c r="M28" s="25">
        <v>0</v>
      </c>
      <c r="N28" s="25">
        <f t="shared" si="6"/>
        <v>151267</v>
      </c>
      <c r="O28" s="25">
        <f t="shared" si="7"/>
        <v>151267</v>
      </c>
      <c r="P28" s="25">
        <v>151255</v>
      </c>
      <c r="Q28" s="25">
        <f t="shared" si="8"/>
        <v>67283</v>
      </c>
      <c r="R28" s="25">
        <v>83972</v>
      </c>
      <c r="S28" s="25">
        <v>12</v>
      </c>
    </row>
    <row r="29" spans="1:30" ht="21" customHeight="1" x14ac:dyDescent="0.2">
      <c r="A29" s="26" t="s">
        <v>24</v>
      </c>
      <c r="B29" s="27">
        <f t="shared" si="1"/>
        <v>-172286</v>
      </c>
      <c r="C29" s="27">
        <f>+F29+I29+'MPI rząd 2-IIP government 2'!C27</f>
        <v>6418</v>
      </c>
      <c r="D29" s="27">
        <f>+N29+'MPI rząd 2-IIP government 2'!H27</f>
        <v>178704</v>
      </c>
      <c r="E29" s="27">
        <f t="shared" si="2"/>
        <v>569</v>
      </c>
      <c r="F29" s="27">
        <f t="shared" si="2"/>
        <v>569</v>
      </c>
      <c r="G29" s="27">
        <v>569</v>
      </c>
      <c r="H29" s="27">
        <f t="shared" si="3"/>
        <v>-150018</v>
      </c>
      <c r="I29" s="27">
        <f t="shared" si="4"/>
        <v>404</v>
      </c>
      <c r="J29" s="27">
        <v>0</v>
      </c>
      <c r="K29" s="27">
        <f t="shared" si="5"/>
        <v>404</v>
      </c>
      <c r="L29" s="27">
        <v>404</v>
      </c>
      <c r="M29" s="27">
        <v>0</v>
      </c>
      <c r="N29" s="27">
        <f t="shared" si="6"/>
        <v>150422</v>
      </c>
      <c r="O29" s="27">
        <f t="shared" si="7"/>
        <v>150422</v>
      </c>
      <c r="P29" s="27">
        <v>149063</v>
      </c>
      <c r="Q29" s="27">
        <f t="shared" si="8"/>
        <v>61825</v>
      </c>
      <c r="R29" s="27">
        <v>87238</v>
      </c>
      <c r="S29" s="27">
        <v>1359</v>
      </c>
    </row>
    <row r="30" spans="1:30" ht="21" customHeight="1" x14ac:dyDescent="0.2">
      <c r="A30" s="24" t="s">
        <v>25</v>
      </c>
      <c r="B30" s="25">
        <f t="shared" si="1"/>
        <v>-170992</v>
      </c>
      <c r="C30" s="25">
        <f>+F30+I30+'MPI rząd 2-IIP government 2'!C28</f>
        <v>6697</v>
      </c>
      <c r="D30" s="25">
        <f>+N30+'MPI rząd 2-IIP government 2'!H28</f>
        <v>177689</v>
      </c>
      <c r="E30" s="25">
        <f t="shared" si="2"/>
        <v>610</v>
      </c>
      <c r="F30" s="25">
        <f t="shared" si="2"/>
        <v>610</v>
      </c>
      <c r="G30" s="25">
        <v>610</v>
      </c>
      <c r="H30" s="25">
        <f t="shared" si="3"/>
        <v>-150757</v>
      </c>
      <c r="I30" s="25">
        <f t="shared" si="4"/>
        <v>505</v>
      </c>
      <c r="J30" s="25">
        <v>0</v>
      </c>
      <c r="K30" s="25">
        <f t="shared" si="5"/>
        <v>505</v>
      </c>
      <c r="L30" s="25">
        <v>505</v>
      </c>
      <c r="M30" s="25">
        <v>0</v>
      </c>
      <c r="N30" s="25">
        <f t="shared" si="6"/>
        <v>151262</v>
      </c>
      <c r="O30" s="25">
        <f t="shared" si="7"/>
        <v>151262</v>
      </c>
      <c r="P30" s="25">
        <v>149798</v>
      </c>
      <c r="Q30" s="25">
        <f t="shared" si="8"/>
        <v>60003</v>
      </c>
      <c r="R30" s="25">
        <v>89795</v>
      </c>
      <c r="S30" s="25">
        <v>1464</v>
      </c>
    </row>
    <row r="31" spans="1:30" ht="21" customHeight="1" x14ac:dyDescent="0.2">
      <c r="A31" s="26" t="s">
        <v>26</v>
      </c>
      <c r="B31" s="28">
        <f t="shared" si="1"/>
        <v>-190537</v>
      </c>
      <c r="C31" s="28">
        <f>+F31+I31+'MPI rząd 2-IIP government 2'!C29</f>
        <v>7791</v>
      </c>
      <c r="D31" s="28">
        <f>+N31+'MPI rząd 2-IIP government 2'!H29</f>
        <v>198328</v>
      </c>
      <c r="E31" s="28">
        <f t="shared" si="2"/>
        <v>766</v>
      </c>
      <c r="F31" s="28">
        <f t="shared" si="2"/>
        <v>766</v>
      </c>
      <c r="G31" s="28">
        <v>766</v>
      </c>
      <c r="H31" s="28">
        <f t="shared" si="3"/>
        <v>-164989</v>
      </c>
      <c r="I31" s="28">
        <f t="shared" si="4"/>
        <v>636</v>
      </c>
      <c r="J31" s="28">
        <v>0</v>
      </c>
      <c r="K31" s="28">
        <f t="shared" si="5"/>
        <v>636</v>
      </c>
      <c r="L31" s="28">
        <v>636</v>
      </c>
      <c r="M31" s="28">
        <v>0</v>
      </c>
      <c r="N31" s="28">
        <f t="shared" si="6"/>
        <v>165625</v>
      </c>
      <c r="O31" s="28">
        <f t="shared" si="7"/>
        <v>165625</v>
      </c>
      <c r="P31" s="28">
        <v>165005</v>
      </c>
      <c r="Q31" s="28">
        <f t="shared" si="8"/>
        <v>53432</v>
      </c>
      <c r="R31" s="28">
        <v>111573</v>
      </c>
      <c r="S31" s="28">
        <v>620</v>
      </c>
    </row>
    <row r="32" spans="1:30" ht="21" customHeight="1" x14ac:dyDescent="0.2">
      <c r="A32" s="24" t="s">
        <v>78</v>
      </c>
      <c r="B32" s="25">
        <f t="shared" ref="B32:B39" si="9">+C32-D32</f>
        <v>-213002</v>
      </c>
      <c r="C32" s="25">
        <f>+F32+I32+'MPI rząd 2-IIP government 2'!C30+'MPI rząd 2-IIP government 2'!N30</f>
        <v>9143</v>
      </c>
      <c r="D32" s="25">
        <f>+N32+'MPI rząd 2-IIP government 2'!H30+'MPI rząd 2-IIP government 2'!O30</f>
        <v>222145</v>
      </c>
      <c r="E32" s="25">
        <f t="shared" ref="E32:F35" si="10">+F32</f>
        <v>894</v>
      </c>
      <c r="F32" s="25">
        <f t="shared" si="10"/>
        <v>894</v>
      </c>
      <c r="G32" s="25">
        <v>894</v>
      </c>
      <c r="H32" s="25">
        <f t="shared" ref="H32:H39" si="11">+I32-N32</f>
        <v>-183696</v>
      </c>
      <c r="I32" s="25">
        <f t="shared" ref="I32:I39" si="12">+J32+K32</f>
        <v>714</v>
      </c>
      <c r="J32" s="25">
        <v>0</v>
      </c>
      <c r="K32" s="25">
        <f t="shared" ref="K32:K39" si="13">+L32+M32</f>
        <v>714</v>
      </c>
      <c r="L32" s="25">
        <v>714</v>
      </c>
      <c r="M32" s="25">
        <v>0</v>
      </c>
      <c r="N32" s="25">
        <f t="shared" ref="N32:N39" si="14">+O32</f>
        <v>184410</v>
      </c>
      <c r="O32" s="25">
        <f t="shared" ref="O32:O39" si="15">+P32+S32</f>
        <v>184410</v>
      </c>
      <c r="P32" s="25">
        <v>181567</v>
      </c>
      <c r="Q32" s="25">
        <f t="shared" ref="Q32:Q39" si="16">+P32-R32</f>
        <v>53864</v>
      </c>
      <c r="R32" s="25">
        <v>127703</v>
      </c>
      <c r="S32" s="25">
        <v>2843</v>
      </c>
    </row>
    <row r="33" spans="1:20" ht="21" customHeight="1" x14ac:dyDescent="0.2">
      <c r="A33" s="26" t="s">
        <v>79</v>
      </c>
      <c r="B33" s="27">
        <f t="shared" si="9"/>
        <v>-211479</v>
      </c>
      <c r="C33" s="27">
        <f>+F33+I33+'MPI rząd 2-IIP government 2'!C31+'MPI rząd 2-IIP government 2'!N31</f>
        <v>8452</v>
      </c>
      <c r="D33" s="27">
        <f>+N33+'MPI rząd 2-IIP government 2'!H31+'MPI rząd 2-IIP government 2'!O31</f>
        <v>219931</v>
      </c>
      <c r="E33" s="27">
        <f t="shared" si="10"/>
        <v>821</v>
      </c>
      <c r="F33" s="27">
        <f t="shared" si="10"/>
        <v>821</v>
      </c>
      <c r="G33" s="27">
        <v>821</v>
      </c>
      <c r="H33" s="27">
        <f t="shared" si="11"/>
        <v>-183524</v>
      </c>
      <c r="I33" s="27">
        <f t="shared" si="12"/>
        <v>577</v>
      </c>
      <c r="J33" s="27">
        <v>0</v>
      </c>
      <c r="K33" s="27">
        <f t="shared" si="13"/>
        <v>577</v>
      </c>
      <c r="L33" s="27">
        <v>577</v>
      </c>
      <c r="M33" s="27">
        <v>0</v>
      </c>
      <c r="N33" s="27">
        <f t="shared" si="14"/>
        <v>184101</v>
      </c>
      <c r="O33" s="27">
        <f t="shared" si="15"/>
        <v>184101</v>
      </c>
      <c r="P33" s="27">
        <v>179128</v>
      </c>
      <c r="Q33" s="27">
        <f t="shared" si="16"/>
        <v>61007</v>
      </c>
      <c r="R33" s="27">
        <v>118121</v>
      </c>
      <c r="S33" s="27">
        <v>4973</v>
      </c>
    </row>
    <row r="34" spans="1:20" ht="21" customHeight="1" x14ac:dyDescent="0.2">
      <c r="A34" s="24" t="s">
        <v>80</v>
      </c>
      <c r="B34" s="25">
        <f t="shared" si="9"/>
        <v>-230105</v>
      </c>
      <c r="C34" s="25">
        <f>+F34+I34+'MPI rząd 2-IIP government 2'!C32+'MPI rząd 2-IIP government 2'!N32</f>
        <v>8067</v>
      </c>
      <c r="D34" s="25">
        <f>+N34+'MPI rząd 2-IIP government 2'!H32+'MPI rząd 2-IIP government 2'!O32</f>
        <v>238172</v>
      </c>
      <c r="E34" s="25">
        <f t="shared" si="10"/>
        <v>758</v>
      </c>
      <c r="F34" s="25">
        <f t="shared" si="10"/>
        <v>758</v>
      </c>
      <c r="G34" s="25">
        <v>758</v>
      </c>
      <c r="H34" s="25">
        <f t="shared" si="11"/>
        <v>-196983</v>
      </c>
      <c r="I34" s="25">
        <f t="shared" si="12"/>
        <v>555</v>
      </c>
      <c r="J34" s="25">
        <v>0</v>
      </c>
      <c r="K34" s="25">
        <f t="shared" si="13"/>
        <v>555</v>
      </c>
      <c r="L34" s="25">
        <v>555</v>
      </c>
      <c r="M34" s="25">
        <v>0</v>
      </c>
      <c r="N34" s="25">
        <f t="shared" si="14"/>
        <v>197538</v>
      </c>
      <c r="O34" s="25">
        <f t="shared" si="15"/>
        <v>197538</v>
      </c>
      <c r="P34" s="25">
        <v>195385</v>
      </c>
      <c r="Q34" s="25">
        <f t="shared" si="16"/>
        <v>70814</v>
      </c>
      <c r="R34" s="25">
        <v>124571</v>
      </c>
      <c r="S34" s="25">
        <v>2153</v>
      </c>
    </row>
    <row r="35" spans="1:20" ht="21" customHeight="1" x14ac:dyDescent="0.2">
      <c r="A35" s="26" t="s">
        <v>81</v>
      </c>
      <c r="B35" s="28">
        <f t="shared" si="9"/>
        <v>-239556</v>
      </c>
      <c r="C35" s="28">
        <f>+F35+I35+'MPI rząd 2-IIP government 2'!C33+'MPI rząd 2-IIP government 2'!N33</f>
        <v>7983</v>
      </c>
      <c r="D35" s="28">
        <f>+N35+'MPI rząd 2-IIP government 2'!H33+'MPI rząd 2-IIP government 2'!O33</f>
        <v>247539</v>
      </c>
      <c r="E35" s="28">
        <f t="shared" si="10"/>
        <v>744</v>
      </c>
      <c r="F35" s="28">
        <f t="shared" si="10"/>
        <v>744</v>
      </c>
      <c r="G35" s="28">
        <v>744</v>
      </c>
      <c r="H35" s="28">
        <f t="shared" si="11"/>
        <v>-206809</v>
      </c>
      <c r="I35" s="28">
        <f t="shared" si="12"/>
        <v>453</v>
      </c>
      <c r="J35" s="28">
        <v>0</v>
      </c>
      <c r="K35" s="28">
        <f t="shared" si="13"/>
        <v>453</v>
      </c>
      <c r="L35" s="28">
        <v>453</v>
      </c>
      <c r="M35" s="28">
        <v>0</v>
      </c>
      <c r="N35" s="28">
        <f t="shared" si="14"/>
        <v>207262</v>
      </c>
      <c r="O35" s="28">
        <f t="shared" si="15"/>
        <v>207262</v>
      </c>
      <c r="P35" s="28">
        <v>204000</v>
      </c>
      <c r="Q35" s="28">
        <f t="shared" si="16"/>
        <v>76460</v>
      </c>
      <c r="R35" s="28">
        <v>127540</v>
      </c>
      <c r="S35" s="28">
        <v>3262</v>
      </c>
    </row>
    <row r="36" spans="1:20" ht="21" customHeight="1" x14ac:dyDescent="0.2">
      <c r="A36" s="24" t="s">
        <v>82</v>
      </c>
      <c r="B36" s="25">
        <f t="shared" si="9"/>
        <v>-267722</v>
      </c>
      <c r="C36" s="25">
        <f>+F36+I36+'MPI rząd 2-IIP government 2'!C34+'MPI rząd 2-IIP government 2'!N34</f>
        <v>8385</v>
      </c>
      <c r="D36" s="25">
        <f>+N36+'MPI rząd 2-IIP government 2'!H34+'MPI rząd 2-IIP government 2'!O34</f>
        <v>276107</v>
      </c>
      <c r="E36" s="25">
        <f t="shared" ref="E36:F39" si="17">+F36</f>
        <v>729</v>
      </c>
      <c r="F36" s="25">
        <f t="shared" si="17"/>
        <v>729</v>
      </c>
      <c r="G36" s="25">
        <v>729</v>
      </c>
      <c r="H36" s="25">
        <f t="shared" si="11"/>
        <v>-236533</v>
      </c>
      <c r="I36" s="25">
        <f t="shared" si="12"/>
        <v>463</v>
      </c>
      <c r="J36" s="25">
        <v>0</v>
      </c>
      <c r="K36" s="25">
        <f t="shared" si="13"/>
        <v>463</v>
      </c>
      <c r="L36" s="25">
        <v>463</v>
      </c>
      <c r="M36" s="25">
        <v>0</v>
      </c>
      <c r="N36" s="25">
        <f t="shared" si="14"/>
        <v>236996</v>
      </c>
      <c r="O36" s="25">
        <f t="shared" si="15"/>
        <v>236996</v>
      </c>
      <c r="P36" s="25">
        <v>234029</v>
      </c>
      <c r="Q36" s="25">
        <f t="shared" si="16"/>
        <v>94492</v>
      </c>
      <c r="R36" s="25">
        <v>139537</v>
      </c>
      <c r="S36" s="25">
        <v>2967</v>
      </c>
    </row>
    <row r="37" spans="1:20" ht="21" customHeight="1" x14ac:dyDescent="0.2">
      <c r="A37" s="26" t="s">
        <v>83</v>
      </c>
      <c r="B37" s="27">
        <f t="shared" si="9"/>
        <v>-287437</v>
      </c>
      <c r="C37" s="27">
        <f>+F37+I37+'MPI rząd 2-IIP government 2'!C35+'MPI rząd 2-IIP government 2'!N35</f>
        <v>9765</v>
      </c>
      <c r="D37" s="27">
        <f>+N37+'MPI rząd 2-IIP government 2'!H35+'MPI rząd 2-IIP government 2'!O35</f>
        <v>297202</v>
      </c>
      <c r="E37" s="27">
        <f t="shared" si="17"/>
        <v>829</v>
      </c>
      <c r="F37" s="27">
        <f t="shared" si="17"/>
        <v>829</v>
      </c>
      <c r="G37" s="27">
        <v>829</v>
      </c>
      <c r="H37" s="27">
        <f t="shared" si="11"/>
        <v>-255127</v>
      </c>
      <c r="I37" s="27">
        <f t="shared" si="12"/>
        <v>618</v>
      </c>
      <c r="J37" s="27">
        <v>0</v>
      </c>
      <c r="K37" s="27">
        <f t="shared" si="13"/>
        <v>618</v>
      </c>
      <c r="L37" s="27">
        <v>618</v>
      </c>
      <c r="M37" s="27">
        <v>0</v>
      </c>
      <c r="N37" s="27">
        <f t="shared" si="14"/>
        <v>255745</v>
      </c>
      <c r="O37" s="27">
        <f t="shared" si="15"/>
        <v>255745</v>
      </c>
      <c r="P37" s="27">
        <v>252892</v>
      </c>
      <c r="Q37" s="27">
        <f t="shared" si="16"/>
        <v>102119</v>
      </c>
      <c r="R37" s="27">
        <v>150773</v>
      </c>
      <c r="S37" s="27">
        <v>2853</v>
      </c>
    </row>
    <row r="38" spans="1:20" ht="21" customHeight="1" x14ac:dyDescent="0.2">
      <c r="A38" s="24" t="s">
        <v>84</v>
      </c>
      <c r="B38" s="25">
        <f t="shared" si="9"/>
        <v>-317381</v>
      </c>
      <c r="C38" s="25">
        <f>+F38+I38+'MPI rząd 2-IIP government 2'!C36+'MPI rząd 2-IIP government 2'!N36</f>
        <v>8900</v>
      </c>
      <c r="D38" s="25">
        <f>+N38+'MPI rząd 2-IIP government 2'!H36+'MPI rząd 2-IIP government 2'!O36</f>
        <v>326281</v>
      </c>
      <c r="E38" s="25">
        <f t="shared" si="17"/>
        <v>746</v>
      </c>
      <c r="F38" s="25">
        <f t="shared" si="17"/>
        <v>746</v>
      </c>
      <c r="G38" s="25">
        <v>746</v>
      </c>
      <c r="H38" s="25">
        <f t="shared" si="11"/>
        <v>-281533</v>
      </c>
      <c r="I38" s="25">
        <f t="shared" si="12"/>
        <v>575</v>
      </c>
      <c r="J38" s="25">
        <v>0</v>
      </c>
      <c r="K38" s="25">
        <f t="shared" si="13"/>
        <v>575</v>
      </c>
      <c r="L38" s="25">
        <v>575</v>
      </c>
      <c r="M38" s="25">
        <v>0</v>
      </c>
      <c r="N38" s="25">
        <f t="shared" si="14"/>
        <v>282108</v>
      </c>
      <c r="O38" s="25">
        <f t="shared" si="15"/>
        <v>282108</v>
      </c>
      <c r="P38" s="25">
        <v>279215</v>
      </c>
      <c r="Q38" s="25">
        <f t="shared" si="16"/>
        <v>124064</v>
      </c>
      <c r="R38" s="25">
        <v>155151</v>
      </c>
      <c r="S38" s="25">
        <v>2893</v>
      </c>
    </row>
    <row r="39" spans="1:20" ht="21" customHeight="1" x14ac:dyDescent="0.2">
      <c r="A39" s="26" t="s">
        <v>85</v>
      </c>
      <c r="B39" s="28">
        <f t="shared" si="9"/>
        <v>-315891</v>
      </c>
      <c r="C39" s="28">
        <f>+F39+I39+'MPI rząd 2-IIP government 2'!C37+'MPI rząd 2-IIP government 2'!N37</f>
        <v>9262</v>
      </c>
      <c r="D39" s="28">
        <f>+N39+'MPI rząd 2-IIP government 2'!H37+'MPI rząd 2-IIP government 2'!O37</f>
        <v>325153</v>
      </c>
      <c r="E39" s="28">
        <f t="shared" si="17"/>
        <v>750</v>
      </c>
      <c r="F39" s="28">
        <f t="shared" si="17"/>
        <v>750</v>
      </c>
      <c r="G39" s="28">
        <v>750</v>
      </c>
      <c r="H39" s="28">
        <f t="shared" si="11"/>
        <v>-276201</v>
      </c>
      <c r="I39" s="28">
        <f t="shared" si="12"/>
        <v>530</v>
      </c>
      <c r="J39" s="28">
        <v>0</v>
      </c>
      <c r="K39" s="28">
        <f t="shared" si="13"/>
        <v>530</v>
      </c>
      <c r="L39" s="28">
        <v>530</v>
      </c>
      <c r="M39" s="28">
        <v>0</v>
      </c>
      <c r="N39" s="28">
        <f t="shared" si="14"/>
        <v>276731</v>
      </c>
      <c r="O39" s="28">
        <f t="shared" si="15"/>
        <v>276731</v>
      </c>
      <c r="P39" s="28">
        <v>273270</v>
      </c>
      <c r="Q39" s="28">
        <f t="shared" si="16"/>
        <v>120948</v>
      </c>
      <c r="R39" s="28">
        <v>152322</v>
      </c>
      <c r="S39" s="28">
        <v>3461</v>
      </c>
    </row>
    <row r="40" spans="1:20" ht="21" customHeight="1" x14ac:dyDescent="0.2">
      <c r="A40" s="24" t="s">
        <v>86</v>
      </c>
      <c r="B40" s="25">
        <f t="shared" ref="B40:B47" si="18">+C40-D40</f>
        <v>-324918</v>
      </c>
      <c r="C40" s="25">
        <f>+F40+I40+'MPI rząd 2-IIP government 2'!C38+'MPI rząd 2-IIP government 2'!N38</f>
        <v>9024</v>
      </c>
      <c r="D40" s="25">
        <f>+N40+'MPI rząd 2-IIP government 2'!H38+'MPI rząd 2-IIP government 2'!O38</f>
        <v>333942</v>
      </c>
      <c r="E40" s="25">
        <f t="shared" ref="E40:F43" si="19">+F40</f>
        <v>733</v>
      </c>
      <c r="F40" s="25">
        <f t="shared" si="19"/>
        <v>733</v>
      </c>
      <c r="G40" s="25">
        <v>733</v>
      </c>
      <c r="H40" s="25">
        <f t="shared" ref="H40:H47" si="20">+I40-N40</f>
        <v>-281038</v>
      </c>
      <c r="I40" s="25">
        <f t="shared" ref="I40:I47" si="21">+J40+K40</f>
        <v>509</v>
      </c>
      <c r="J40" s="25">
        <v>0</v>
      </c>
      <c r="K40" s="25">
        <f t="shared" ref="K40:K47" si="22">+L40+M40</f>
        <v>509</v>
      </c>
      <c r="L40" s="25">
        <v>509</v>
      </c>
      <c r="M40" s="25">
        <v>0</v>
      </c>
      <c r="N40" s="25">
        <f t="shared" ref="N40:N47" si="23">+O40</f>
        <v>281547</v>
      </c>
      <c r="O40" s="25">
        <f t="shared" ref="O40:O47" si="24">+P40+S40</f>
        <v>281547</v>
      </c>
      <c r="P40" s="25">
        <v>277553</v>
      </c>
      <c r="Q40" s="25">
        <f t="shared" ref="Q40:Q47" si="25">+P40-R40</f>
        <v>128860</v>
      </c>
      <c r="R40" s="25">
        <v>148693</v>
      </c>
      <c r="S40" s="25">
        <v>3994</v>
      </c>
    </row>
    <row r="41" spans="1:20" ht="21" customHeight="1" x14ac:dyDescent="0.2">
      <c r="A41" s="26" t="s">
        <v>87</v>
      </c>
      <c r="B41" s="27">
        <f t="shared" si="18"/>
        <v>-342527</v>
      </c>
      <c r="C41" s="27">
        <f>+F41+I41+'MPI rząd 2-IIP government 2'!C39+'MPI rząd 2-IIP government 2'!N39</f>
        <v>8813</v>
      </c>
      <c r="D41" s="27">
        <f>+N41+'MPI rząd 2-IIP government 2'!H39+'MPI rząd 2-IIP government 2'!O39</f>
        <v>351340</v>
      </c>
      <c r="E41" s="27">
        <f t="shared" si="19"/>
        <v>720</v>
      </c>
      <c r="F41" s="27">
        <f t="shared" si="19"/>
        <v>720</v>
      </c>
      <c r="G41" s="27">
        <v>720</v>
      </c>
      <c r="H41" s="27">
        <f t="shared" si="20"/>
        <v>-299411</v>
      </c>
      <c r="I41" s="27">
        <f t="shared" si="21"/>
        <v>513</v>
      </c>
      <c r="J41" s="27">
        <v>0</v>
      </c>
      <c r="K41" s="27">
        <f t="shared" si="22"/>
        <v>513</v>
      </c>
      <c r="L41" s="27">
        <v>513</v>
      </c>
      <c r="M41" s="27">
        <v>0</v>
      </c>
      <c r="N41" s="27">
        <f t="shared" si="23"/>
        <v>299924</v>
      </c>
      <c r="O41" s="27">
        <f t="shared" si="24"/>
        <v>299924</v>
      </c>
      <c r="P41" s="27">
        <v>296015</v>
      </c>
      <c r="Q41" s="27">
        <f t="shared" si="25"/>
        <v>138631</v>
      </c>
      <c r="R41" s="27">
        <v>157384</v>
      </c>
      <c r="S41" s="27">
        <v>3909</v>
      </c>
      <c r="T41" s="5"/>
    </row>
    <row r="42" spans="1:20" ht="21" customHeight="1" x14ac:dyDescent="0.2">
      <c r="A42" s="24" t="s">
        <v>88</v>
      </c>
      <c r="B42" s="25">
        <f t="shared" si="18"/>
        <v>-381919</v>
      </c>
      <c r="C42" s="25">
        <f>+F42+I42+'MPI rząd 2-IIP government 2'!C40+'MPI rząd 2-IIP government 2'!N40</f>
        <v>10032</v>
      </c>
      <c r="D42" s="25">
        <f>+N42+'MPI rząd 2-IIP government 2'!H40+'MPI rząd 2-IIP government 2'!O40</f>
        <v>391951</v>
      </c>
      <c r="E42" s="25">
        <f t="shared" si="19"/>
        <v>829</v>
      </c>
      <c r="F42" s="25">
        <f t="shared" si="19"/>
        <v>829</v>
      </c>
      <c r="G42" s="25">
        <v>829</v>
      </c>
      <c r="H42" s="25">
        <f t="shared" si="20"/>
        <v>-331668</v>
      </c>
      <c r="I42" s="25">
        <f t="shared" si="21"/>
        <v>733</v>
      </c>
      <c r="J42" s="25">
        <v>0</v>
      </c>
      <c r="K42" s="25">
        <f t="shared" si="22"/>
        <v>733</v>
      </c>
      <c r="L42" s="25">
        <v>733</v>
      </c>
      <c r="M42" s="25">
        <v>0</v>
      </c>
      <c r="N42" s="25">
        <f t="shared" si="23"/>
        <v>332401</v>
      </c>
      <c r="O42" s="25">
        <f t="shared" si="24"/>
        <v>332401</v>
      </c>
      <c r="P42" s="25">
        <v>330564</v>
      </c>
      <c r="Q42" s="25">
        <f t="shared" si="25"/>
        <v>151141</v>
      </c>
      <c r="R42" s="25">
        <v>179423</v>
      </c>
      <c r="S42" s="25">
        <v>1837</v>
      </c>
    </row>
    <row r="43" spans="1:20" ht="21" customHeight="1" x14ac:dyDescent="0.2">
      <c r="A43" s="26" t="s">
        <v>89</v>
      </c>
      <c r="B43" s="28">
        <f t="shared" si="18"/>
        <v>-384850</v>
      </c>
      <c r="C43" s="28">
        <f>+F43+I43+'MPI rząd 2-IIP government 2'!C41+'MPI rząd 2-IIP government 2'!N41</f>
        <v>11920</v>
      </c>
      <c r="D43" s="28">
        <f>+N43+'MPI rząd 2-IIP government 2'!H41+'MPI rząd 2-IIP government 2'!O41</f>
        <v>396770</v>
      </c>
      <c r="E43" s="28">
        <f t="shared" si="19"/>
        <v>853</v>
      </c>
      <c r="F43" s="28">
        <f t="shared" si="19"/>
        <v>853</v>
      </c>
      <c r="G43" s="28">
        <v>853</v>
      </c>
      <c r="H43" s="28">
        <f t="shared" si="20"/>
        <v>-333841</v>
      </c>
      <c r="I43" s="28">
        <f t="shared" si="21"/>
        <v>780</v>
      </c>
      <c r="J43" s="28">
        <v>0</v>
      </c>
      <c r="K43" s="28">
        <f t="shared" si="22"/>
        <v>780</v>
      </c>
      <c r="L43" s="28">
        <v>780</v>
      </c>
      <c r="M43" s="28">
        <v>0</v>
      </c>
      <c r="N43" s="28">
        <f t="shared" si="23"/>
        <v>334621</v>
      </c>
      <c r="O43" s="28">
        <f t="shared" si="24"/>
        <v>334621</v>
      </c>
      <c r="P43" s="28">
        <v>332899</v>
      </c>
      <c r="Q43" s="28">
        <f t="shared" si="25"/>
        <v>146498</v>
      </c>
      <c r="R43" s="28">
        <v>186401</v>
      </c>
      <c r="S43" s="28">
        <v>1722</v>
      </c>
    </row>
    <row r="44" spans="1:20" ht="21" customHeight="1" x14ac:dyDescent="0.2">
      <c r="A44" s="24" t="s">
        <v>90</v>
      </c>
      <c r="B44" s="25">
        <f t="shared" si="18"/>
        <v>-395455</v>
      </c>
      <c r="C44" s="25">
        <f>+F44+I44+'MPI rząd 2-IIP government 2'!C42+'MPI rząd 2-IIP government 2'!N42</f>
        <v>10954</v>
      </c>
      <c r="D44" s="25">
        <f>+N44+'MPI rząd 2-IIP government 2'!H42+'MPI rząd 2-IIP government 2'!O42</f>
        <v>406409</v>
      </c>
      <c r="E44" s="25">
        <f t="shared" ref="E44:F47" si="26">+F44</f>
        <v>789</v>
      </c>
      <c r="F44" s="25">
        <f t="shared" si="26"/>
        <v>789</v>
      </c>
      <c r="G44" s="25">
        <v>789</v>
      </c>
      <c r="H44" s="25">
        <f t="shared" si="20"/>
        <v>-345794</v>
      </c>
      <c r="I44" s="25">
        <f t="shared" si="21"/>
        <v>693</v>
      </c>
      <c r="J44" s="25">
        <v>0</v>
      </c>
      <c r="K44" s="25">
        <f t="shared" si="22"/>
        <v>693</v>
      </c>
      <c r="L44" s="25">
        <v>693</v>
      </c>
      <c r="M44" s="25">
        <v>0</v>
      </c>
      <c r="N44" s="25">
        <f t="shared" si="23"/>
        <v>346487</v>
      </c>
      <c r="O44" s="25">
        <f t="shared" si="24"/>
        <v>346487</v>
      </c>
      <c r="P44" s="25">
        <v>346162</v>
      </c>
      <c r="Q44" s="25">
        <f t="shared" si="25"/>
        <v>159116</v>
      </c>
      <c r="R44" s="25">
        <v>187046</v>
      </c>
      <c r="S44" s="25">
        <v>325</v>
      </c>
    </row>
    <row r="45" spans="1:20" ht="21" customHeight="1" x14ac:dyDescent="0.2">
      <c r="A45" s="26" t="s">
        <v>91</v>
      </c>
      <c r="B45" s="27">
        <f t="shared" si="18"/>
        <v>-424100</v>
      </c>
      <c r="C45" s="27">
        <f>+F45+I45+'MPI rząd 2-IIP government 2'!C43+'MPI rząd 2-IIP government 2'!N43</f>
        <v>11075</v>
      </c>
      <c r="D45" s="27">
        <f>+N45+'MPI rząd 2-IIP government 2'!H43+'MPI rząd 2-IIP government 2'!O43</f>
        <v>435175</v>
      </c>
      <c r="E45" s="27">
        <f t="shared" si="26"/>
        <v>837</v>
      </c>
      <c r="F45" s="27">
        <f t="shared" si="26"/>
        <v>837</v>
      </c>
      <c r="G45" s="27">
        <v>837</v>
      </c>
      <c r="H45" s="27">
        <f t="shared" si="20"/>
        <v>-372816</v>
      </c>
      <c r="I45" s="27">
        <f t="shared" si="21"/>
        <v>812</v>
      </c>
      <c r="J45" s="27">
        <v>0</v>
      </c>
      <c r="K45" s="27">
        <f t="shared" si="22"/>
        <v>812</v>
      </c>
      <c r="L45" s="27">
        <v>812</v>
      </c>
      <c r="M45" s="27">
        <v>0</v>
      </c>
      <c r="N45" s="27">
        <f t="shared" si="23"/>
        <v>373628</v>
      </c>
      <c r="O45" s="27">
        <f t="shared" si="24"/>
        <v>373628</v>
      </c>
      <c r="P45" s="27">
        <v>373277</v>
      </c>
      <c r="Q45" s="27">
        <f t="shared" si="25"/>
        <v>168660</v>
      </c>
      <c r="R45" s="27">
        <v>204617</v>
      </c>
      <c r="S45" s="27">
        <v>351</v>
      </c>
    </row>
    <row r="46" spans="1:20" ht="21" customHeight="1" x14ac:dyDescent="0.2">
      <c r="A46" s="24" t="s">
        <v>92</v>
      </c>
      <c r="B46" s="25">
        <f t="shared" si="18"/>
        <v>-441109</v>
      </c>
      <c r="C46" s="25">
        <f>+F46+I46+'MPI rząd 2-IIP government 2'!C44+'MPI rząd 2-IIP government 2'!N44</f>
        <v>10509</v>
      </c>
      <c r="D46" s="25">
        <f>+N46+'MPI rząd 2-IIP government 2'!H44+'MPI rząd 2-IIP government 2'!O44</f>
        <v>451618</v>
      </c>
      <c r="E46" s="25">
        <f t="shared" si="26"/>
        <v>794</v>
      </c>
      <c r="F46" s="25">
        <f t="shared" si="26"/>
        <v>794</v>
      </c>
      <c r="G46" s="25">
        <v>794</v>
      </c>
      <c r="H46" s="25">
        <f t="shared" si="20"/>
        <v>-387919</v>
      </c>
      <c r="I46" s="25">
        <f t="shared" si="21"/>
        <v>769</v>
      </c>
      <c r="J46" s="25">
        <v>0</v>
      </c>
      <c r="K46" s="25">
        <f t="shared" si="22"/>
        <v>769</v>
      </c>
      <c r="L46" s="25">
        <v>769</v>
      </c>
      <c r="M46" s="25">
        <v>0</v>
      </c>
      <c r="N46" s="25">
        <f t="shared" si="23"/>
        <v>388688</v>
      </c>
      <c r="O46" s="25">
        <f t="shared" si="24"/>
        <v>388688</v>
      </c>
      <c r="P46" s="25">
        <v>387976</v>
      </c>
      <c r="Q46" s="25">
        <f t="shared" si="25"/>
        <v>181456</v>
      </c>
      <c r="R46" s="25">
        <v>206520</v>
      </c>
      <c r="S46" s="25">
        <v>712</v>
      </c>
    </row>
    <row r="47" spans="1:20" ht="21" customHeight="1" x14ac:dyDescent="0.2">
      <c r="A47" s="26" t="s">
        <v>93</v>
      </c>
      <c r="B47" s="28">
        <f t="shared" si="18"/>
        <v>-455669</v>
      </c>
      <c r="C47" s="28">
        <f>+F47+I47+'MPI rząd 2-IIP government 2'!C45+'MPI rząd 2-IIP government 2'!N45</f>
        <v>10462</v>
      </c>
      <c r="D47" s="28">
        <f>+N47+'MPI rząd 2-IIP government 2'!H45+'MPI rząd 2-IIP government 2'!O45</f>
        <v>466131</v>
      </c>
      <c r="E47" s="28">
        <f t="shared" si="26"/>
        <v>780</v>
      </c>
      <c r="F47" s="28">
        <f t="shared" si="26"/>
        <v>780</v>
      </c>
      <c r="G47" s="28">
        <v>780</v>
      </c>
      <c r="H47" s="28">
        <f t="shared" si="20"/>
        <v>-402327</v>
      </c>
      <c r="I47" s="28">
        <f t="shared" si="21"/>
        <v>0</v>
      </c>
      <c r="J47" s="28">
        <v>0</v>
      </c>
      <c r="K47" s="28">
        <f t="shared" si="22"/>
        <v>0</v>
      </c>
      <c r="L47" s="28">
        <v>0</v>
      </c>
      <c r="M47" s="28">
        <v>0</v>
      </c>
      <c r="N47" s="28">
        <f t="shared" si="23"/>
        <v>402327</v>
      </c>
      <c r="O47" s="28">
        <f t="shared" si="24"/>
        <v>402327</v>
      </c>
      <c r="P47" s="28">
        <v>401742</v>
      </c>
      <c r="Q47" s="28">
        <f t="shared" si="25"/>
        <v>185476</v>
      </c>
      <c r="R47" s="28">
        <v>216266</v>
      </c>
      <c r="S47" s="28">
        <v>585</v>
      </c>
    </row>
    <row r="48" spans="1:20" ht="21" customHeight="1" x14ac:dyDescent="0.2">
      <c r="A48" s="24" t="s">
        <v>94</v>
      </c>
      <c r="B48" s="25">
        <f t="shared" ref="B48:B55" si="27">+C48-D48</f>
        <v>-467080</v>
      </c>
      <c r="C48" s="25">
        <f>+F48+I48+'MPI rząd 2-IIP government 2'!C46+'MPI rząd 2-IIP government 2'!N46</f>
        <v>10763</v>
      </c>
      <c r="D48" s="25">
        <f>+N48+'MPI rząd 2-IIP government 2'!H46+'MPI rząd 2-IIP government 2'!O46</f>
        <v>477843</v>
      </c>
      <c r="E48" s="25">
        <f t="shared" ref="E48:F51" si="28">+F48</f>
        <v>811</v>
      </c>
      <c r="F48" s="25">
        <f t="shared" si="28"/>
        <v>811</v>
      </c>
      <c r="G48" s="25">
        <v>811</v>
      </c>
      <c r="H48" s="25">
        <f t="shared" ref="H48:H55" si="29">+I48-N48</f>
        <v>-411009</v>
      </c>
      <c r="I48" s="25">
        <f t="shared" ref="I48:I55" si="30">+J48+K48</f>
        <v>0</v>
      </c>
      <c r="J48" s="25">
        <v>0</v>
      </c>
      <c r="K48" s="25">
        <f t="shared" ref="K48:K55" si="31">+L48+M48</f>
        <v>0</v>
      </c>
      <c r="L48" s="25">
        <v>0</v>
      </c>
      <c r="M48" s="25">
        <v>0</v>
      </c>
      <c r="N48" s="25">
        <f t="shared" ref="N48:N55" si="32">+O48</f>
        <v>411009</v>
      </c>
      <c r="O48" s="25">
        <f t="shared" ref="O48:O55" si="33">+P48+S48</f>
        <v>411009</v>
      </c>
      <c r="P48" s="25">
        <v>410743</v>
      </c>
      <c r="Q48" s="25">
        <f t="shared" ref="Q48:Q55" si="34">+P48-R48</f>
        <v>200155</v>
      </c>
      <c r="R48" s="25">
        <v>210588</v>
      </c>
      <c r="S48" s="25">
        <v>266</v>
      </c>
    </row>
    <row r="49" spans="1:19" ht="21" customHeight="1" x14ac:dyDescent="0.2">
      <c r="A49" s="26" t="s">
        <v>95</v>
      </c>
      <c r="B49" s="27">
        <f t="shared" si="27"/>
        <v>-461571</v>
      </c>
      <c r="C49" s="27">
        <f>+F49+I49+'MPI rząd 2-IIP government 2'!C47+'MPI rząd 2-IIP government 2'!N47</f>
        <v>10658</v>
      </c>
      <c r="D49" s="27">
        <f>+N49+'MPI rząd 2-IIP government 2'!H47+'MPI rząd 2-IIP government 2'!O47</f>
        <v>472229</v>
      </c>
      <c r="E49" s="27">
        <f t="shared" si="28"/>
        <v>832</v>
      </c>
      <c r="F49" s="27">
        <f t="shared" si="28"/>
        <v>832</v>
      </c>
      <c r="G49" s="27">
        <v>832</v>
      </c>
      <c r="H49" s="27">
        <f t="shared" si="29"/>
        <v>-404374</v>
      </c>
      <c r="I49" s="27">
        <f t="shared" si="30"/>
        <v>0</v>
      </c>
      <c r="J49" s="27">
        <v>0</v>
      </c>
      <c r="K49" s="27">
        <f t="shared" si="31"/>
        <v>0</v>
      </c>
      <c r="L49" s="27">
        <v>0</v>
      </c>
      <c r="M49" s="27">
        <v>0</v>
      </c>
      <c r="N49" s="27">
        <f t="shared" si="32"/>
        <v>404374</v>
      </c>
      <c r="O49" s="27">
        <f t="shared" si="33"/>
        <v>404374</v>
      </c>
      <c r="P49" s="27">
        <v>404271</v>
      </c>
      <c r="Q49" s="27">
        <f t="shared" si="34"/>
        <v>194848</v>
      </c>
      <c r="R49" s="27">
        <v>209423</v>
      </c>
      <c r="S49" s="27">
        <v>103</v>
      </c>
    </row>
    <row r="50" spans="1:19" ht="21" customHeight="1" x14ac:dyDescent="0.2">
      <c r="A50" s="24" t="s">
        <v>96</v>
      </c>
      <c r="B50" s="25">
        <f t="shared" si="27"/>
        <v>-455796</v>
      </c>
      <c r="C50" s="25">
        <f>+F50+I50+'MPI rząd 2-IIP government 2'!C48+'MPI rząd 2-IIP government 2'!N48</f>
        <v>10257</v>
      </c>
      <c r="D50" s="25">
        <f>+N50+'MPI rząd 2-IIP government 2'!H48+'MPI rząd 2-IIP government 2'!O48</f>
        <v>466053</v>
      </c>
      <c r="E50" s="25">
        <f t="shared" si="28"/>
        <v>794</v>
      </c>
      <c r="F50" s="25">
        <f t="shared" si="28"/>
        <v>794</v>
      </c>
      <c r="G50" s="25">
        <v>794</v>
      </c>
      <c r="H50" s="25">
        <f t="shared" si="29"/>
        <v>-391906</v>
      </c>
      <c r="I50" s="25">
        <f t="shared" si="30"/>
        <v>0</v>
      </c>
      <c r="J50" s="25">
        <v>0</v>
      </c>
      <c r="K50" s="25">
        <f t="shared" si="31"/>
        <v>0</v>
      </c>
      <c r="L50" s="25">
        <v>0</v>
      </c>
      <c r="M50" s="25">
        <v>0</v>
      </c>
      <c r="N50" s="25">
        <f t="shared" si="32"/>
        <v>391906</v>
      </c>
      <c r="O50" s="25">
        <f t="shared" si="33"/>
        <v>391906</v>
      </c>
      <c r="P50" s="25">
        <v>391906</v>
      </c>
      <c r="Q50" s="25">
        <f t="shared" si="34"/>
        <v>191173</v>
      </c>
      <c r="R50" s="25">
        <v>200733</v>
      </c>
      <c r="S50" s="25">
        <v>0</v>
      </c>
    </row>
    <row r="51" spans="1:19" ht="21" customHeight="1" x14ac:dyDescent="0.2">
      <c r="A51" s="26" t="s">
        <v>97</v>
      </c>
      <c r="B51" s="28">
        <f t="shared" si="27"/>
        <v>-453055</v>
      </c>
      <c r="C51" s="28">
        <f>+F51+I51+'MPI rząd 2-IIP government 2'!C49+'MPI rząd 2-IIP government 2'!N49</f>
        <v>10036</v>
      </c>
      <c r="D51" s="28">
        <f>+N51+'MPI rząd 2-IIP government 2'!H49+'MPI rząd 2-IIP government 2'!O49</f>
        <v>463091</v>
      </c>
      <c r="E51" s="28">
        <f t="shared" si="28"/>
        <v>772</v>
      </c>
      <c r="F51" s="28">
        <f t="shared" si="28"/>
        <v>772</v>
      </c>
      <c r="G51" s="28">
        <v>772</v>
      </c>
      <c r="H51" s="28">
        <f t="shared" si="29"/>
        <v>-389448</v>
      </c>
      <c r="I51" s="28">
        <f t="shared" si="30"/>
        <v>0</v>
      </c>
      <c r="J51" s="28">
        <v>0</v>
      </c>
      <c r="K51" s="28">
        <f t="shared" si="31"/>
        <v>0</v>
      </c>
      <c r="L51" s="28">
        <v>0</v>
      </c>
      <c r="M51" s="28">
        <v>0</v>
      </c>
      <c r="N51" s="28">
        <f t="shared" si="32"/>
        <v>389448</v>
      </c>
      <c r="O51" s="28">
        <f t="shared" si="33"/>
        <v>389448</v>
      </c>
      <c r="P51" s="28">
        <v>389448</v>
      </c>
      <c r="Q51" s="28">
        <f t="shared" si="34"/>
        <v>187832</v>
      </c>
      <c r="R51" s="28">
        <v>201616</v>
      </c>
      <c r="S51" s="28">
        <v>0</v>
      </c>
    </row>
    <row r="52" spans="1:19" ht="21" customHeight="1" x14ac:dyDescent="0.2">
      <c r="A52" s="24" t="s">
        <v>105</v>
      </c>
      <c r="B52" s="25">
        <f t="shared" si="27"/>
        <v>-459153</v>
      </c>
      <c r="C52" s="25">
        <f>+F52+I52+'MPI rząd 2-IIP government 2'!C50+'MPI rząd 2-IIP government 2'!N50</f>
        <v>10066</v>
      </c>
      <c r="D52" s="25">
        <f>+N52+'MPI rząd 2-IIP government 2'!H50+'MPI rząd 2-IIP government 2'!O50</f>
        <v>469219</v>
      </c>
      <c r="E52" s="25">
        <f t="shared" ref="E52:E55" si="35">+F52</f>
        <v>777</v>
      </c>
      <c r="F52" s="25">
        <f t="shared" ref="F52:F55" si="36">+G52</f>
        <v>777</v>
      </c>
      <c r="G52" s="25">
        <v>777</v>
      </c>
      <c r="H52" s="25">
        <f t="shared" si="29"/>
        <v>-394492</v>
      </c>
      <c r="I52" s="25">
        <f t="shared" si="30"/>
        <v>0</v>
      </c>
      <c r="J52" s="25">
        <v>0</v>
      </c>
      <c r="K52" s="25">
        <f t="shared" si="31"/>
        <v>0</v>
      </c>
      <c r="L52" s="25">
        <v>0</v>
      </c>
      <c r="M52" s="25">
        <v>0</v>
      </c>
      <c r="N52" s="25">
        <f t="shared" si="32"/>
        <v>394492</v>
      </c>
      <c r="O52" s="25">
        <f t="shared" si="33"/>
        <v>394492</v>
      </c>
      <c r="P52" s="25">
        <v>394492</v>
      </c>
      <c r="Q52" s="25">
        <f t="shared" si="34"/>
        <v>186386</v>
      </c>
      <c r="R52" s="25">
        <v>208106</v>
      </c>
      <c r="S52" s="25">
        <v>0</v>
      </c>
    </row>
    <row r="53" spans="1:19" ht="21" customHeight="1" x14ac:dyDescent="0.2">
      <c r="A53" s="26" t="s">
        <v>106</v>
      </c>
      <c r="B53" s="27">
        <f t="shared" si="27"/>
        <v>0</v>
      </c>
      <c r="C53" s="27">
        <f>+F53+I53+'MPI rząd 2-IIP government 2'!C51+'MPI rząd 2-IIP government 2'!N51</f>
        <v>0</v>
      </c>
      <c r="D53" s="27">
        <f>+N53+'MPI rząd 2-IIP government 2'!H51+'MPI rząd 2-IIP government 2'!O51</f>
        <v>0</v>
      </c>
      <c r="E53" s="27">
        <f t="shared" si="35"/>
        <v>0</v>
      </c>
      <c r="F53" s="27">
        <f t="shared" si="36"/>
        <v>0</v>
      </c>
      <c r="G53" s="27">
        <v>0</v>
      </c>
      <c r="H53" s="27">
        <f t="shared" si="29"/>
        <v>0</v>
      </c>
      <c r="I53" s="27">
        <f t="shared" si="30"/>
        <v>0</v>
      </c>
      <c r="J53" s="27">
        <v>0</v>
      </c>
      <c r="K53" s="27">
        <f t="shared" si="31"/>
        <v>0</v>
      </c>
      <c r="L53" s="27">
        <v>0</v>
      </c>
      <c r="M53" s="27">
        <v>0</v>
      </c>
      <c r="N53" s="27">
        <f t="shared" si="32"/>
        <v>0</v>
      </c>
      <c r="O53" s="27">
        <f t="shared" si="33"/>
        <v>0</v>
      </c>
      <c r="P53" s="27">
        <v>0</v>
      </c>
      <c r="Q53" s="27">
        <f t="shared" si="34"/>
        <v>0</v>
      </c>
      <c r="R53" s="27">
        <v>0</v>
      </c>
      <c r="S53" s="27">
        <v>0</v>
      </c>
    </row>
    <row r="54" spans="1:19" ht="21" customHeight="1" x14ac:dyDescent="0.2">
      <c r="A54" s="24" t="s">
        <v>107</v>
      </c>
      <c r="B54" s="25">
        <f t="shared" si="27"/>
        <v>0</v>
      </c>
      <c r="C54" s="25">
        <f>+F54+I54+'MPI rząd 2-IIP government 2'!C52+'MPI rząd 2-IIP government 2'!N52</f>
        <v>0</v>
      </c>
      <c r="D54" s="25">
        <f>+N54+'MPI rząd 2-IIP government 2'!H52+'MPI rząd 2-IIP government 2'!O52</f>
        <v>0</v>
      </c>
      <c r="E54" s="25">
        <f t="shared" si="35"/>
        <v>0</v>
      </c>
      <c r="F54" s="25">
        <f t="shared" si="36"/>
        <v>0</v>
      </c>
      <c r="G54" s="25">
        <v>0</v>
      </c>
      <c r="H54" s="25">
        <f t="shared" si="29"/>
        <v>0</v>
      </c>
      <c r="I54" s="25">
        <f t="shared" si="30"/>
        <v>0</v>
      </c>
      <c r="J54" s="25">
        <v>0</v>
      </c>
      <c r="K54" s="25">
        <f t="shared" si="31"/>
        <v>0</v>
      </c>
      <c r="L54" s="25">
        <v>0</v>
      </c>
      <c r="M54" s="25">
        <v>0</v>
      </c>
      <c r="N54" s="25">
        <f t="shared" si="32"/>
        <v>0</v>
      </c>
      <c r="O54" s="25">
        <f t="shared" si="33"/>
        <v>0</v>
      </c>
      <c r="P54" s="25">
        <v>0</v>
      </c>
      <c r="Q54" s="25">
        <f t="shared" si="34"/>
        <v>0</v>
      </c>
      <c r="R54" s="25">
        <v>0</v>
      </c>
      <c r="S54" s="25">
        <v>0</v>
      </c>
    </row>
    <row r="55" spans="1:19" ht="21" customHeight="1" x14ac:dyDescent="0.2">
      <c r="A55" s="26" t="s">
        <v>108</v>
      </c>
      <c r="B55" s="28">
        <f t="shared" si="27"/>
        <v>0</v>
      </c>
      <c r="C55" s="28">
        <f>+F55+I55+'MPI rząd 2-IIP government 2'!C53+'MPI rząd 2-IIP government 2'!N53</f>
        <v>0</v>
      </c>
      <c r="D55" s="28">
        <f>+N55+'MPI rząd 2-IIP government 2'!H53+'MPI rząd 2-IIP government 2'!O53</f>
        <v>0</v>
      </c>
      <c r="E55" s="28">
        <f t="shared" si="35"/>
        <v>0</v>
      </c>
      <c r="F55" s="28">
        <f t="shared" si="36"/>
        <v>0</v>
      </c>
      <c r="G55" s="28">
        <v>0</v>
      </c>
      <c r="H55" s="28">
        <f t="shared" si="29"/>
        <v>0</v>
      </c>
      <c r="I55" s="28">
        <f t="shared" si="30"/>
        <v>0</v>
      </c>
      <c r="J55" s="28">
        <v>0</v>
      </c>
      <c r="K55" s="28">
        <f t="shared" si="31"/>
        <v>0</v>
      </c>
      <c r="L55" s="28">
        <v>0</v>
      </c>
      <c r="M55" s="28">
        <v>0</v>
      </c>
      <c r="N55" s="28">
        <f t="shared" si="32"/>
        <v>0</v>
      </c>
      <c r="O55" s="28">
        <f t="shared" si="33"/>
        <v>0</v>
      </c>
      <c r="P55" s="28">
        <v>0</v>
      </c>
      <c r="Q55" s="28">
        <f t="shared" si="34"/>
        <v>0</v>
      </c>
      <c r="R55" s="28">
        <v>0</v>
      </c>
      <c r="S55" s="28">
        <v>0</v>
      </c>
    </row>
    <row r="56" spans="1:19" x14ac:dyDescent="0.2">
      <c r="R56">
        <v>0</v>
      </c>
    </row>
  </sheetData>
  <mergeCells count="24">
    <mergeCell ref="E6:G6"/>
    <mergeCell ref="G8:G10"/>
    <mergeCell ref="H6:S6"/>
    <mergeCell ref="I8:I10"/>
    <mergeCell ref="K8:M8"/>
    <mergeCell ref="L9:L10"/>
    <mergeCell ref="M9:M10"/>
    <mergeCell ref="J8:J10"/>
    <mergeCell ref="B5:S5"/>
    <mergeCell ref="N7:S7"/>
    <mergeCell ref="S9:S10"/>
    <mergeCell ref="F7:G7"/>
    <mergeCell ref="I7:M7"/>
    <mergeCell ref="O8:S8"/>
    <mergeCell ref="P9:R9"/>
    <mergeCell ref="N8:N10"/>
    <mergeCell ref="K9:K10"/>
    <mergeCell ref="O9:O10"/>
    <mergeCell ref="B6:B10"/>
    <mergeCell ref="C6:C10"/>
    <mergeCell ref="D6:D10"/>
    <mergeCell ref="E7:E10"/>
    <mergeCell ref="H7:H10"/>
    <mergeCell ref="F8:F10"/>
  </mergeCells>
  <phoneticPr fontId="1" type="noConversion"/>
  <pageMargins left="0" right="0.19685039370078741" top="0.27559055118110237" bottom="0.19685039370078741" header="0.27559055118110237" footer="0.15748031496062992"/>
  <pageSetup paperSize="9" scale="56" fitToHeight="3" orientation="landscape" r:id="rId1"/>
  <headerFooter alignWithMargins="0"/>
  <rowBreaks count="1" manualBreakCount="1">
    <brk id="43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AJ66"/>
  <sheetViews>
    <sheetView showGridLines="0" view="pageBreakPreview" zoomScale="75" zoomScaleNormal="75" zoomScaleSheetLayoutView="75" workbookViewId="0">
      <pane ySplit="9" topLeftCell="A31" activePane="bottomLeft" state="frozen"/>
      <selection pane="bottomLeft" activeCell="N50" sqref="N50"/>
    </sheetView>
  </sheetViews>
  <sheetFormatPr defaultRowHeight="12.75" x14ac:dyDescent="0.2"/>
  <cols>
    <col min="1" max="1" width="14" customWidth="1"/>
    <col min="2" max="2" width="12" customWidth="1"/>
    <col min="3" max="3" width="13.140625" customWidth="1"/>
    <col min="4" max="4" width="13.42578125" customWidth="1"/>
    <col min="5" max="5" width="17.42578125" customWidth="1"/>
    <col min="6" max="6" width="16" customWidth="1"/>
    <col min="7" max="7" width="15.140625" customWidth="1"/>
    <col min="8" max="8" width="13.140625" customWidth="1"/>
    <col min="9" max="9" width="15.42578125" customWidth="1"/>
    <col min="10" max="10" width="16.140625" customWidth="1"/>
    <col min="11" max="11" width="18.42578125" customWidth="1"/>
    <col min="12" max="12" width="15.85546875" customWidth="1"/>
    <col min="13" max="13" width="13.140625" customWidth="1"/>
    <col min="14" max="14" width="15.140625" customWidth="1"/>
    <col min="15" max="15" width="17.42578125" customWidth="1"/>
  </cols>
  <sheetData>
    <row r="1" spans="1:36" s="15" customFormat="1" ht="18" x14ac:dyDescent="0.2">
      <c r="A1" s="18" t="s">
        <v>98</v>
      </c>
    </row>
    <row r="3" spans="1:36" ht="15.75" x14ac:dyDescent="0.25">
      <c r="A3" s="7" t="s">
        <v>71</v>
      </c>
    </row>
    <row r="5" spans="1:36" s="29" customFormat="1" ht="24.75" customHeight="1" x14ac:dyDescent="0.25">
      <c r="A5" s="152" t="s">
        <v>99</v>
      </c>
      <c r="B5" s="124" t="s">
        <v>51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</row>
    <row r="6" spans="1:36" s="29" customFormat="1" ht="29.25" customHeight="1" x14ac:dyDescent="0.25">
      <c r="A6" s="153"/>
      <c r="B6" s="92" t="s">
        <v>55</v>
      </c>
      <c r="C6" s="92"/>
      <c r="D6" s="92"/>
      <c r="E6" s="92"/>
      <c r="F6" s="92"/>
      <c r="G6" s="92"/>
      <c r="H6" s="92"/>
      <c r="I6" s="92"/>
      <c r="J6" s="92"/>
      <c r="K6" s="92"/>
      <c r="L6" s="93"/>
      <c r="M6" s="112" t="s">
        <v>60</v>
      </c>
      <c r="N6" s="113"/>
      <c r="O6" s="114"/>
    </row>
    <row r="7" spans="1:36" s="40" customFormat="1" ht="24" customHeight="1" x14ac:dyDescent="0.25">
      <c r="A7" s="153"/>
      <c r="B7" s="147" t="s">
        <v>3</v>
      </c>
      <c r="C7" s="126" t="s">
        <v>50</v>
      </c>
      <c r="D7" s="127"/>
      <c r="E7" s="127"/>
      <c r="F7" s="127"/>
      <c r="G7" s="128"/>
      <c r="H7" s="126" t="s">
        <v>4</v>
      </c>
      <c r="I7" s="127"/>
      <c r="J7" s="127"/>
      <c r="K7" s="127"/>
      <c r="L7" s="128"/>
      <c r="M7" s="147" t="s">
        <v>3</v>
      </c>
      <c r="N7" s="155" t="s">
        <v>50</v>
      </c>
      <c r="O7" s="155" t="s">
        <v>4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s="40" customFormat="1" ht="71.25" customHeight="1" x14ac:dyDescent="0.25">
      <c r="A8" s="154"/>
      <c r="B8" s="148"/>
      <c r="C8" s="43" t="s">
        <v>35</v>
      </c>
      <c r="D8" s="44" t="s">
        <v>48</v>
      </c>
      <c r="E8" s="44" t="s">
        <v>46</v>
      </c>
      <c r="F8" s="44" t="s">
        <v>47</v>
      </c>
      <c r="G8" s="44" t="s">
        <v>49</v>
      </c>
      <c r="H8" s="43" t="s">
        <v>35</v>
      </c>
      <c r="I8" s="44" t="s">
        <v>48</v>
      </c>
      <c r="J8" s="44" t="s">
        <v>56</v>
      </c>
      <c r="K8" s="44" t="s">
        <v>57</v>
      </c>
      <c r="L8" s="44" t="s">
        <v>58</v>
      </c>
      <c r="M8" s="148"/>
      <c r="N8" s="156"/>
      <c r="O8" s="156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s="1" customFormat="1" ht="21" customHeight="1" x14ac:dyDescent="0.2">
      <c r="A9" s="23"/>
      <c r="B9" s="23">
        <v>20</v>
      </c>
      <c r="C9" s="23">
        <f t="shared" ref="C9:O9" si="0">B9+1</f>
        <v>21</v>
      </c>
      <c r="D9" s="23">
        <f t="shared" si="0"/>
        <v>22</v>
      </c>
      <c r="E9" s="23">
        <f t="shared" si="0"/>
        <v>23</v>
      </c>
      <c r="F9" s="23">
        <f t="shared" si="0"/>
        <v>24</v>
      </c>
      <c r="G9" s="23">
        <f t="shared" si="0"/>
        <v>25</v>
      </c>
      <c r="H9" s="23">
        <f t="shared" si="0"/>
        <v>26</v>
      </c>
      <c r="I9" s="23">
        <f t="shared" si="0"/>
        <v>27</v>
      </c>
      <c r="J9" s="23">
        <f t="shared" si="0"/>
        <v>28</v>
      </c>
      <c r="K9" s="23">
        <f t="shared" si="0"/>
        <v>29</v>
      </c>
      <c r="L9" s="23">
        <f t="shared" si="0"/>
        <v>30</v>
      </c>
      <c r="M9" s="23">
        <f t="shared" si="0"/>
        <v>31</v>
      </c>
      <c r="N9" s="23">
        <f t="shared" si="0"/>
        <v>32</v>
      </c>
      <c r="O9" s="23">
        <f t="shared" si="0"/>
        <v>33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21" customHeight="1" x14ac:dyDescent="0.2">
      <c r="A10" s="24" t="s">
        <v>9</v>
      </c>
      <c r="B10" s="25">
        <f t="shared" ref="B10:B29" si="1">+C10-H10</f>
        <v>-76199</v>
      </c>
      <c r="C10" s="25">
        <f t="shared" ref="C10:C29" si="2">+D10+E10+F10+G10</f>
        <v>5876</v>
      </c>
      <c r="D10" s="25">
        <v>0</v>
      </c>
      <c r="E10" s="25">
        <v>703</v>
      </c>
      <c r="F10" s="25">
        <v>27</v>
      </c>
      <c r="G10" s="25">
        <v>5146</v>
      </c>
      <c r="H10" s="25">
        <f t="shared" ref="H10:H29" si="3">+I10+J10+K10+L10</f>
        <v>82075</v>
      </c>
      <c r="I10" s="25">
        <v>0</v>
      </c>
      <c r="J10" s="25">
        <v>82075</v>
      </c>
      <c r="K10" s="25">
        <v>0</v>
      </c>
      <c r="L10" s="25">
        <v>0</v>
      </c>
      <c r="M10" s="25">
        <f>+N10-O10</f>
        <v>0</v>
      </c>
      <c r="N10" s="25">
        <v>0</v>
      </c>
      <c r="O10" s="25">
        <v>0</v>
      </c>
    </row>
    <row r="11" spans="1:36" ht="21" customHeight="1" x14ac:dyDescent="0.2">
      <c r="A11" s="26" t="s">
        <v>10</v>
      </c>
      <c r="B11" s="27">
        <f t="shared" si="1"/>
        <v>-72684</v>
      </c>
      <c r="C11" s="27">
        <f t="shared" si="2"/>
        <v>5737</v>
      </c>
      <c r="D11" s="27">
        <v>0</v>
      </c>
      <c r="E11" s="27">
        <v>682</v>
      </c>
      <c r="F11" s="27">
        <v>27</v>
      </c>
      <c r="G11" s="27">
        <v>5028</v>
      </c>
      <c r="H11" s="27">
        <f t="shared" si="3"/>
        <v>78421</v>
      </c>
      <c r="I11" s="27">
        <v>0</v>
      </c>
      <c r="J11" s="27">
        <v>78421</v>
      </c>
      <c r="K11" s="27">
        <v>0</v>
      </c>
      <c r="L11" s="27">
        <v>0</v>
      </c>
      <c r="M11" s="27">
        <f t="shared" ref="M11:M49" si="4">+N11-O11</f>
        <v>0</v>
      </c>
      <c r="N11" s="27">
        <v>0</v>
      </c>
      <c r="O11" s="27">
        <v>0</v>
      </c>
    </row>
    <row r="12" spans="1:36" ht="21" customHeight="1" x14ac:dyDescent="0.2">
      <c r="A12" s="24" t="s">
        <v>11</v>
      </c>
      <c r="B12" s="25">
        <f t="shared" si="1"/>
        <v>-66349</v>
      </c>
      <c r="C12" s="25">
        <f t="shared" si="2"/>
        <v>5825</v>
      </c>
      <c r="D12" s="25">
        <v>0</v>
      </c>
      <c r="E12" s="25">
        <v>692</v>
      </c>
      <c r="F12" s="25">
        <v>27</v>
      </c>
      <c r="G12" s="25">
        <v>5106</v>
      </c>
      <c r="H12" s="25">
        <f t="shared" si="3"/>
        <v>72174</v>
      </c>
      <c r="I12" s="25">
        <v>0</v>
      </c>
      <c r="J12" s="25">
        <v>72174</v>
      </c>
      <c r="K12" s="25">
        <v>0</v>
      </c>
      <c r="L12" s="25">
        <v>0</v>
      </c>
      <c r="M12" s="25">
        <f t="shared" si="4"/>
        <v>0</v>
      </c>
      <c r="N12" s="25">
        <v>0</v>
      </c>
      <c r="O12" s="25">
        <v>0</v>
      </c>
    </row>
    <row r="13" spans="1:36" ht="21" customHeight="1" x14ac:dyDescent="0.2">
      <c r="A13" s="26" t="s">
        <v>12</v>
      </c>
      <c r="B13" s="28">
        <f t="shared" si="1"/>
        <v>-59178</v>
      </c>
      <c r="C13" s="28">
        <f t="shared" si="2"/>
        <v>5048</v>
      </c>
      <c r="D13" s="28">
        <v>0</v>
      </c>
      <c r="E13" s="28">
        <v>673</v>
      </c>
      <c r="F13" s="28">
        <v>25</v>
      </c>
      <c r="G13" s="28">
        <v>4350</v>
      </c>
      <c r="H13" s="28">
        <f t="shared" si="3"/>
        <v>64226</v>
      </c>
      <c r="I13" s="28">
        <v>0</v>
      </c>
      <c r="J13" s="28">
        <v>64226</v>
      </c>
      <c r="K13" s="28">
        <v>0</v>
      </c>
      <c r="L13" s="28">
        <v>0</v>
      </c>
      <c r="M13" s="28">
        <f t="shared" si="4"/>
        <v>0</v>
      </c>
      <c r="N13" s="28">
        <v>0</v>
      </c>
      <c r="O13" s="28">
        <v>0</v>
      </c>
    </row>
    <row r="14" spans="1:36" ht="21" customHeight="1" x14ac:dyDescent="0.2">
      <c r="A14" s="24" t="s">
        <v>13</v>
      </c>
      <c r="B14" s="25">
        <f t="shared" si="1"/>
        <v>-45845</v>
      </c>
      <c r="C14" s="25">
        <f t="shared" si="2"/>
        <v>5324</v>
      </c>
      <c r="D14" s="25">
        <v>0</v>
      </c>
      <c r="E14" s="25">
        <v>733</v>
      </c>
      <c r="F14" s="25">
        <v>25</v>
      </c>
      <c r="G14" s="25">
        <v>4566</v>
      </c>
      <c r="H14" s="25">
        <f t="shared" si="3"/>
        <v>51169</v>
      </c>
      <c r="I14" s="25">
        <v>0</v>
      </c>
      <c r="J14" s="25">
        <v>51169</v>
      </c>
      <c r="K14" s="25">
        <v>0</v>
      </c>
      <c r="L14" s="25">
        <v>0</v>
      </c>
      <c r="M14" s="25">
        <f t="shared" si="4"/>
        <v>0</v>
      </c>
      <c r="N14" s="25">
        <v>0</v>
      </c>
      <c r="O14" s="25">
        <v>0</v>
      </c>
    </row>
    <row r="15" spans="1:36" ht="21" customHeight="1" x14ac:dyDescent="0.2">
      <c r="A15" s="26" t="s">
        <v>14</v>
      </c>
      <c r="B15" s="27">
        <f t="shared" si="1"/>
        <v>-42189</v>
      </c>
      <c r="C15" s="27">
        <f t="shared" si="2"/>
        <v>5681</v>
      </c>
      <c r="D15" s="27">
        <v>0</v>
      </c>
      <c r="E15" s="27">
        <v>819</v>
      </c>
      <c r="F15" s="27">
        <v>25</v>
      </c>
      <c r="G15" s="27">
        <v>4837</v>
      </c>
      <c r="H15" s="27">
        <f t="shared" si="3"/>
        <v>47870</v>
      </c>
      <c r="I15" s="27">
        <v>0</v>
      </c>
      <c r="J15" s="27">
        <v>47870</v>
      </c>
      <c r="K15" s="27">
        <v>0</v>
      </c>
      <c r="L15" s="27">
        <v>0</v>
      </c>
      <c r="M15" s="27">
        <f t="shared" si="4"/>
        <v>0</v>
      </c>
      <c r="N15" s="27">
        <v>0</v>
      </c>
      <c r="O15" s="27">
        <v>0</v>
      </c>
    </row>
    <row r="16" spans="1:36" s="1" customFormat="1" ht="21" customHeight="1" x14ac:dyDescent="0.2">
      <c r="A16" s="24" t="s">
        <v>15</v>
      </c>
      <c r="B16" s="25">
        <f t="shared" si="1"/>
        <v>-36900</v>
      </c>
      <c r="C16" s="25">
        <f t="shared" si="2"/>
        <v>5911</v>
      </c>
      <c r="D16" s="25">
        <v>0</v>
      </c>
      <c r="E16" s="25">
        <v>844</v>
      </c>
      <c r="F16" s="25">
        <v>25</v>
      </c>
      <c r="G16" s="25">
        <v>5042</v>
      </c>
      <c r="H16" s="25">
        <f t="shared" si="3"/>
        <v>42811</v>
      </c>
      <c r="I16" s="25">
        <v>0</v>
      </c>
      <c r="J16" s="25">
        <v>42811</v>
      </c>
      <c r="K16" s="25">
        <v>0</v>
      </c>
      <c r="L16" s="25">
        <v>0</v>
      </c>
      <c r="M16" s="25">
        <f t="shared" si="4"/>
        <v>0</v>
      </c>
      <c r="N16" s="25">
        <v>0</v>
      </c>
      <c r="O16" s="25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21" customHeight="1" x14ac:dyDescent="0.2">
      <c r="A17" s="26" t="s">
        <v>16</v>
      </c>
      <c r="B17" s="28">
        <f t="shared" si="1"/>
        <v>-37227</v>
      </c>
      <c r="C17" s="28">
        <f t="shared" si="2"/>
        <v>5953</v>
      </c>
      <c r="D17" s="28">
        <v>0</v>
      </c>
      <c r="E17" s="28">
        <v>853</v>
      </c>
      <c r="F17" s="28">
        <v>25</v>
      </c>
      <c r="G17" s="28">
        <v>5075</v>
      </c>
      <c r="H17" s="28">
        <f t="shared" si="3"/>
        <v>43180</v>
      </c>
      <c r="I17" s="28">
        <v>0</v>
      </c>
      <c r="J17" s="28">
        <v>43180</v>
      </c>
      <c r="K17" s="28">
        <v>0</v>
      </c>
      <c r="L17" s="28">
        <v>0</v>
      </c>
      <c r="M17" s="28">
        <f t="shared" si="4"/>
        <v>0</v>
      </c>
      <c r="N17" s="28">
        <v>0</v>
      </c>
      <c r="O17" s="28">
        <v>0</v>
      </c>
    </row>
    <row r="18" spans="1:36" ht="21" customHeight="1" x14ac:dyDescent="0.2">
      <c r="A18" s="24" t="s">
        <v>17</v>
      </c>
      <c r="B18" s="25">
        <f t="shared" si="1"/>
        <v>-34865</v>
      </c>
      <c r="C18" s="25">
        <f t="shared" si="2"/>
        <v>5933</v>
      </c>
      <c r="D18" s="25">
        <v>0</v>
      </c>
      <c r="E18" s="25">
        <v>813</v>
      </c>
      <c r="F18" s="25">
        <v>25</v>
      </c>
      <c r="G18" s="25">
        <v>5095</v>
      </c>
      <c r="H18" s="25">
        <f t="shared" si="3"/>
        <v>40798</v>
      </c>
      <c r="I18" s="25">
        <v>0</v>
      </c>
      <c r="J18" s="25">
        <v>40798</v>
      </c>
      <c r="K18" s="25">
        <v>0</v>
      </c>
      <c r="L18" s="25">
        <v>0</v>
      </c>
      <c r="M18" s="25">
        <f t="shared" si="4"/>
        <v>0</v>
      </c>
      <c r="N18" s="25">
        <v>0</v>
      </c>
      <c r="O18" s="25">
        <v>0</v>
      </c>
    </row>
    <row r="19" spans="1:36" ht="21" customHeight="1" x14ac:dyDescent="0.2">
      <c r="A19" s="26" t="s">
        <v>18</v>
      </c>
      <c r="B19" s="27">
        <f t="shared" si="1"/>
        <v>-36586</v>
      </c>
      <c r="C19" s="27">
        <f t="shared" si="2"/>
        <v>5853</v>
      </c>
      <c r="D19" s="27">
        <v>0</v>
      </c>
      <c r="E19" s="27">
        <v>795</v>
      </c>
      <c r="F19" s="27">
        <v>25</v>
      </c>
      <c r="G19" s="27">
        <v>5033</v>
      </c>
      <c r="H19" s="27">
        <f t="shared" si="3"/>
        <v>42439</v>
      </c>
      <c r="I19" s="27">
        <v>0</v>
      </c>
      <c r="J19" s="27">
        <v>42439</v>
      </c>
      <c r="K19" s="27">
        <v>0</v>
      </c>
      <c r="L19" s="27">
        <v>0</v>
      </c>
      <c r="M19" s="27">
        <f t="shared" si="4"/>
        <v>0</v>
      </c>
      <c r="N19" s="27">
        <v>0</v>
      </c>
      <c r="O19" s="27">
        <v>0</v>
      </c>
    </row>
    <row r="20" spans="1:36" ht="21" customHeight="1" x14ac:dyDescent="0.2">
      <c r="A20" s="24" t="s">
        <v>19</v>
      </c>
      <c r="B20" s="25">
        <f t="shared" si="1"/>
        <v>-35853</v>
      </c>
      <c r="C20" s="25">
        <f t="shared" si="2"/>
        <v>5863</v>
      </c>
      <c r="D20" s="25">
        <v>0</v>
      </c>
      <c r="E20" s="25">
        <v>834</v>
      </c>
      <c r="F20" s="25">
        <v>25</v>
      </c>
      <c r="G20" s="25">
        <v>5004</v>
      </c>
      <c r="H20" s="25">
        <f t="shared" si="3"/>
        <v>41716</v>
      </c>
      <c r="I20" s="25">
        <v>0</v>
      </c>
      <c r="J20" s="25">
        <v>41716</v>
      </c>
      <c r="K20" s="25">
        <v>0</v>
      </c>
      <c r="L20" s="25">
        <v>0</v>
      </c>
      <c r="M20" s="25">
        <f t="shared" si="4"/>
        <v>0</v>
      </c>
      <c r="N20" s="25">
        <v>0</v>
      </c>
      <c r="O20" s="25">
        <v>0</v>
      </c>
    </row>
    <row r="21" spans="1:36" ht="21" customHeight="1" x14ac:dyDescent="0.2">
      <c r="A21" s="26" t="s">
        <v>20</v>
      </c>
      <c r="B21" s="28">
        <f t="shared" si="1"/>
        <v>-32715</v>
      </c>
      <c r="C21" s="28">
        <f t="shared" si="2"/>
        <v>5500</v>
      </c>
      <c r="D21" s="28">
        <v>0</v>
      </c>
      <c r="E21" s="28">
        <v>703</v>
      </c>
      <c r="F21" s="28">
        <v>33</v>
      </c>
      <c r="G21" s="28">
        <v>4764</v>
      </c>
      <c r="H21" s="28">
        <f t="shared" si="3"/>
        <v>38215</v>
      </c>
      <c r="I21" s="28">
        <v>0</v>
      </c>
      <c r="J21" s="28">
        <v>38215</v>
      </c>
      <c r="K21" s="28">
        <v>0</v>
      </c>
      <c r="L21" s="28">
        <v>0</v>
      </c>
      <c r="M21" s="28">
        <f t="shared" si="4"/>
        <v>0</v>
      </c>
      <c r="N21" s="28">
        <v>0</v>
      </c>
      <c r="O21" s="28">
        <v>0</v>
      </c>
    </row>
    <row r="22" spans="1:36" s="1" customFormat="1" ht="21" customHeight="1" x14ac:dyDescent="0.2">
      <c r="A22" s="24" t="s">
        <v>21</v>
      </c>
      <c r="B22" s="25">
        <f t="shared" si="1"/>
        <v>-32256</v>
      </c>
      <c r="C22" s="25">
        <f t="shared" si="2"/>
        <v>5541</v>
      </c>
      <c r="D22" s="25">
        <v>0</v>
      </c>
      <c r="E22" s="25">
        <v>726</v>
      </c>
      <c r="F22" s="25">
        <v>32</v>
      </c>
      <c r="G22" s="25">
        <v>4783</v>
      </c>
      <c r="H22" s="25">
        <f t="shared" si="3"/>
        <v>37797</v>
      </c>
      <c r="I22" s="25">
        <v>0</v>
      </c>
      <c r="J22" s="25">
        <v>37797</v>
      </c>
      <c r="K22" s="25">
        <v>0</v>
      </c>
      <c r="L22" s="25">
        <v>0</v>
      </c>
      <c r="M22" s="25">
        <f t="shared" si="4"/>
        <v>0</v>
      </c>
      <c r="N22" s="25">
        <v>0</v>
      </c>
      <c r="O22" s="25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21" customHeight="1" x14ac:dyDescent="0.2">
      <c r="A23" s="26" t="s">
        <v>22</v>
      </c>
      <c r="B23" s="27">
        <f t="shared" si="1"/>
        <v>-29425</v>
      </c>
      <c r="C23" s="27">
        <f t="shared" si="2"/>
        <v>5626</v>
      </c>
      <c r="D23" s="27">
        <v>0</v>
      </c>
      <c r="E23" s="27">
        <v>713</v>
      </c>
      <c r="F23" s="27">
        <v>30</v>
      </c>
      <c r="G23" s="27">
        <v>4883</v>
      </c>
      <c r="H23" s="27">
        <f t="shared" si="3"/>
        <v>35051</v>
      </c>
      <c r="I23" s="27">
        <v>0</v>
      </c>
      <c r="J23" s="27">
        <v>35051</v>
      </c>
      <c r="K23" s="27">
        <v>0</v>
      </c>
      <c r="L23" s="27">
        <v>0</v>
      </c>
      <c r="M23" s="27">
        <f t="shared" si="4"/>
        <v>0</v>
      </c>
      <c r="N23" s="27">
        <v>0</v>
      </c>
      <c r="O23" s="27">
        <v>0</v>
      </c>
    </row>
    <row r="24" spans="1:36" ht="21" customHeight="1" x14ac:dyDescent="0.2">
      <c r="A24" s="24" t="s">
        <v>23</v>
      </c>
      <c r="B24" s="25">
        <f t="shared" si="1"/>
        <v>-29805</v>
      </c>
      <c r="C24" s="25">
        <f t="shared" si="2"/>
        <v>5602</v>
      </c>
      <c r="D24" s="25">
        <v>0</v>
      </c>
      <c r="E24" s="25">
        <v>832</v>
      </c>
      <c r="F24" s="25">
        <v>29</v>
      </c>
      <c r="G24" s="25">
        <v>4741</v>
      </c>
      <c r="H24" s="25">
        <f t="shared" si="3"/>
        <v>35407</v>
      </c>
      <c r="I24" s="25">
        <v>0</v>
      </c>
      <c r="J24" s="25">
        <v>35407</v>
      </c>
      <c r="K24" s="25">
        <v>0</v>
      </c>
      <c r="L24" s="25">
        <v>0</v>
      </c>
      <c r="M24" s="25">
        <f t="shared" si="4"/>
        <v>0</v>
      </c>
      <c r="N24" s="25">
        <v>0</v>
      </c>
      <c r="O24" s="25">
        <v>0</v>
      </c>
    </row>
    <row r="25" spans="1:36" ht="21" customHeight="1" x14ac:dyDescent="0.2">
      <c r="A25" s="26" t="s">
        <v>0</v>
      </c>
      <c r="B25" s="28">
        <f t="shared" si="1"/>
        <v>-26206</v>
      </c>
      <c r="C25" s="28">
        <f t="shared" si="2"/>
        <v>5647</v>
      </c>
      <c r="D25" s="28">
        <v>0</v>
      </c>
      <c r="E25" s="28">
        <v>845</v>
      </c>
      <c r="F25" s="28">
        <v>29</v>
      </c>
      <c r="G25" s="28">
        <v>4773</v>
      </c>
      <c r="H25" s="28">
        <f t="shared" si="3"/>
        <v>31853</v>
      </c>
      <c r="I25" s="28">
        <v>0</v>
      </c>
      <c r="J25" s="28">
        <v>31853</v>
      </c>
      <c r="K25" s="28">
        <v>0</v>
      </c>
      <c r="L25" s="28">
        <v>0</v>
      </c>
      <c r="M25" s="28">
        <f t="shared" si="4"/>
        <v>0</v>
      </c>
      <c r="N25" s="28">
        <v>0</v>
      </c>
      <c r="O25" s="28">
        <v>0</v>
      </c>
    </row>
    <row r="26" spans="1:36" ht="21" customHeight="1" x14ac:dyDescent="0.2">
      <c r="A26" s="24" t="s">
        <v>1</v>
      </c>
      <c r="B26" s="25">
        <f t="shared" si="1"/>
        <v>-24216</v>
      </c>
      <c r="C26" s="25">
        <f t="shared" si="2"/>
        <v>5607</v>
      </c>
      <c r="D26" s="25">
        <v>0</v>
      </c>
      <c r="E26" s="25">
        <v>771</v>
      </c>
      <c r="F26" s="25">
        <v>28</v>
      </c>
      <c r="G26" s="25">
        <v>4808</v>
      </c>
      <c r="H26" s="25">
        <f t="shared" si="3"/>
        <v>29823</v>
      </c>
      <c r="I26" s="25">
        <v>0</v>
      </c>
      <c r="J26" s="25">
        <v>29823</v>
      </c>
      <c r="K26" s="25">
        <v>0</v>
      </c>
      <c r="L26" s="25">
        <v>0</v>
      </c>
      <c r="M26" s="25">
        <f t="shared" si="4"/>
        <v>0</v>
      </c>
      <c r="N26" s="25">
        <v>0</v>
      </c>
      <c r="O26" s="25">
        <v>0</v>
      </c>
    </row>
    <row r="27" spans="1:36" ht="21" customHeight="1" x14ac:dyDescent="0.2">
      <c r="A27" s="26" t="s">
        <v>24</v>
      </c>
      <c r="B27" s="27">
        <f t="shared" si="1"/>
        <v>-22837</v>
      </c>
      <c r="C27" s="27">
        <f t="shared" si="2"/>
        <v>5445</v>
      </c>
      <c r="D27" s="27">
        <v>0</v>
      </c>
      <c r="E27" s="27">
        <v>724</v>
      </c>
      <c r="F27" s="27">
        <v>27</v>
      </c>
      <c r="G27" s="27">
        <v>4694</v>
      </c>
      <c r="H27" s="27">
        <f t="shared" si="3"/>
        <v>28282</v>
      </c>
      <c r="I27" s="27">
        <v>0</v>
      </c>
      <c r="J27" s="27">
        <v>28282</v>
      </c>
      <c r="K27" s="27">
        <v>0</v>
      </c>
      <c r="L27" s="27">
        <v>0</v>
      </c>
      <c r="M27" s="27">
        <f t="shared" si="4"/>
        <v>0</v>
      </c>
      <c r="N27" s="27">
        <v>0</v>
      </c>
      <c r="O27" s="27">
        <v>0</v>
      </c>
    </row>
    <row r="28" spans="1:36" ht="21" customHeight="1" x14ac:dyDescent="0.2">
      <c r="A28" s="24" t="s">
        <v>25</v>
      </c>
      <c r="B28" s="25">
        <f t="shared" si="1"/>
        <v>-20845</v>
      </c>
      <c r="C28" s="25">
        <f t="shared" si="2"/>
        <v>5582</v>
      </c>
      <c r="D28" s="25">
        <v>0</v>
      </c>
      <c r="E28" s="25">
        <v>844</v>
      </c>
      <c r="F28" s="25">
        <v>27</v>
      </c>
      <c r="G28" s="25">
        <v>4711</v>
      </c>
      <c r="H28" s="25">
        <f t="shared" si="3"/>
        <v>26427</v>
      </c>
      <c r="I28" s="25">
        <v>0</v>
      </c>
      <c r="J28" s="25">
        <v>26427</v>
      </c>
      <c r="K28" s="25">
        <v>0</v>
      </c>
      <c r="L28" s="25">
        <v>0</v>
      </c>
      <c r="M28" s="25">
        <f t="shared" si="4"/>
        <v>0</v>
      </c>
      <c r="N28" s="25">
        <v>0</v>
      </c>
      <c r="O28" s="25">
        <v>0</v>
      </c>
    </row>
    <row r="29" spans="1:36" ht="21" customHeight="1" x14ac:dyDescent="0.2">
      <c r="A29" s="26" t="s">
        <v>26</v>
      </c>
      <c r="B29" s="28">
        <f t="shared" si="1"/>
        <v>-26314</v>
      </c>
      <c r="C29" s="28">
        <f t="shared" si="2"/>
        <v>6389</v>
      </c>
      <c r="D29" s="28">
        <v>0</v>
      </c>
      <c r="E29" s="28">
        <v>1044</v>
      </c>
      <c r="F29" s="28">
        <v>28</v>
      </c>
      <c r="G29" s="28">
        <v>5317</v>
      </c>
      <c r="H29" s="28">
        <f t="shared" si="3"/>
        <v>32703</v>
      </c>
      <c r="I29" s="28">
        <v>0</v>
      </c>
      <c r="J29" s="28">
        <v>32702</v>
      </c>
      <c r="K29" s="28">
        <v>0</v>
      </c>
      <c r="L29" s="28">
        <v>1</v>
      </c>
      <c r="M29" s="28">
        <f t="shared" si="4"/>
        <v>0</v>
      </c>
      <c r="N29" s="28">
        <v>0</v>
      </c>
      <c r="O29" s="28">
        <v>0</v>
      </c>
    </row>
    <row r="30" spans="1:36" ht="21" customHeight="1" x14ac:dyDescent="0.2">
      <c r="A30" s="24" t="s">
        <v>78</v>
      </c>
      <c r="B30" s="25">
        <f t="shared" ref="B30:B37" si="5">+C30-H30</f>
        <v>-30200</v>
      </c>
      <c r="C30" s="25">
        <f t="shared" ref="C30:C37" si="6">+D30+E30+F30+G30</f>
        <v>7535</v>
      </c>
      <c r="D30" s="25">
        <v>0</v>
      </c>
      <c r="E30" s="25">
        <v>1248</v>
      </c>
      <c r="F30" s="25">
        <v>28</v>
      </c>
      <c r="G30" s="25">
        <v>6259</v>
      </c>
      <c r="H30" s="25">
        <f t="shared" ref="H30:H37" si="7">+I30+J30+K30+L30</f>
        <v>37735</v>
      </c>
      <c r="I30" s="25">
        <v>0</v>
      </c>
      <c r="J30" s="25">
        <v>37735</v>
      </c>
      <c r="K30" s="25">
        <v>0</v>
      </c>
      <c r="L30" s="25">
        <v>0</v>
      </c>
      <c r="M30" s="25">
        <f t="shared" si="4"/>
        <v>0</v>
      </c>
      <c r="N30" s="25">
        <v>0</v>
      </c>
      <c r="O30" s="25">
        <v>0</v>
      </c>
    </row>
    <row r="31" spans="1:36" ht="21" customHeight="1" x14ac:dyDescent="0.2">
      <c r="A31" s="26" t="s">
        <v>79</v>
      </c>
      <c r="B31" s="27">
        <f t="shared" si="5"/>
        <v>-28776</v>
      </c>
      <c r="C31" s="27">
        <f t="shared" si="6"/>
        <v>7054</v>
      </c>
      <c r="D31" s="27">
        <v>0</v>
      </c>
      <c r="E31" s="27">
        <v>1105</v>
      </c>
      <c r="F31" s="27">
        <v>28</v>
      </c>
      <c r="G31" s="27">
        <v>5921</v>
      </c>
      <c r="H31" s="27">
        <f t="shared" si="7"/>
        <v>35830</v>
      </c>
      <c r="I31" s="27">
        <v>0</v>
      </c>
      <c r="J31" s="27">
        <v>35830</v>
      </c>
      <c r="K31" s="27">
        <v>0</v>
      </c>
      <c r="L31" s="27">
        <v>0</v>
      </c>
      <c r="M31" s="27">
        <f t="shared" si="4"/>
        <v>0</v>
      </c>
      <c r="N31" s="27">
        <v>0</v>
      </c>
      <c r="O31" s="27">
        <v>0</v>
      </c>
    </row>
    <row r="32" spans="1:36" ht="21" customHeight="1" x14ac:dyDescent="0.2">
      <c r="A32" s="24" t="s">
        <v>80</v>
      </c>
      <c r="B32" s="25">
        <f t="shared" si="5"/>
        <v>-33880</v>
      </c>
      <c r="C32" s="25">
        <f t="shared" si="6"/>
        <v>6754</v>
      </c>
      <c r="D32" s="25">
        <v>0</v>
      </c>
      <c r="E32" s="25">
        <v>1079</v>
      </c>
      <c r="F32" s="25">
        <v>28</v>
      </c>
      <c r="G32" s="25">
        <v>5647</v>
      </c>
      <c r="H32" s="25">
        <f t="shared" si="7"/>
        <v>40634</v>
      </c>
      <c r="I32" s="25">
        <v>0</v>
      </c>
      <c r="J32" s="25">
        <v>40634</v>
      </c>
      <c r="K32" s="25">
        <v>0</v>
      </c>
      <c r="L32" s="25">
        <v>0</v>
      </c>
      <c r="M32" s="25">
        <f t="shared" si="4"/>
        <v>0</v>
      </c>
      <c r="N32" s="25">
        <v>0</v>
      </c>
      <c r="O32" s="25">
        <v>0</v>
      </c>
    </row>
    <row r="33" spans="1:15" ht="21" customHeight="1" x14ac:dyDescent="0.2">
      <c r="A33" s="26" t="s">
        <v>81</v>
      </c>
      <c r="B33" s="28">
        <f t="shared" si="5"/>
        <v>-33491</v>
      </c>
      <c r="C33" s="28">
        <f t="shared" si="6"/>
        <v>6786</v>
      </c>
      <c r="D33" s="28">
        <v>0</v>
      </c>
      <c r="E33" s="28">
        <v>1127</v>
      </c>
      <c r="F33" s="28">
        <v>27</v>
      </c>
      <c r="G33" s="28">
        <v>5632</v>
      </c>
      <c r="H33" s="28">
        <f t="shared" si="7"/>
        <v>40277</v>
      </c>
      <c r="I33" s="28">
        <v>0</v>
      </c>
      <c r="J33" s="28">
        <v>40277</v>
      </c>
      <c r="K33" s="28">
        <v>0</v>
      </c>
      <c r="L33" s="28">
        <v>0</v>
      </c>
      <c r="M33" s="28">
        <f t="shared" si="4"/>
        <v>0</v>
      </c>
      <c r="N33" s="28">
        <v>0</v>
      </c>
      <c r="O33" s="28">
        <v>0</v>
      </c>
    </row>
    <row r="34" spans="1:15" ht="21" customHeight="1" x14ac:dyDescent="0.2">
      <c r="A34" s="24" t="s">
        <v>82</v>
      </c>
      <c r="B34" s="25">
        <f t="shared" si="5"/>
        <v>-31597</v>
      </c>
      <c r="C34" s="25">
        <f t="shared" si="6"/>
        <v>7148</v>
      </c>
      <c r="D34" s="25">
        <v>1</v>
      </c>
      <c r="E34" s="25">
        <v>1250</v>
      </c>
      <c r="F34" s="25">
        <v>0</v>
      </c>
      <c r="G34" s="25">
        <v>5897</v>
      </c>
      <c r="H34" s="25">
        <f t="shared" si="7"/>
        <v>38745</v>
      </c>
      <c r="I34" s="25">
        <v>4</v>
      </c>
      <c r="J34" s="25">
        <v>38577</v>
      </c>
      <c r="K34" s="25">
        <v>0</v>
      </c>
      <c r="L34" s="25">
        <v>164</v>
      </c>
      <c r="M34" s="25">
        <f t="shared" si="4"/>
        <v>-321</v>
      </c>
      <c r="N34" s="25">
        <v>45</v>
      </c>
      <c r="O34" s="25">
        <v>366</v>
      </c>
    </row>
    <row r="35" spans="1:15" ht="21" customHeight="1" x14ac:dyDescent="0.2">
      <c r="A35" s="26" t="s">
        <v>83</v>
      </c>
      <c r="B35" s="27">
        <f t="shared" si="5"/>
        <v>-33095</v>
      </c>
      <c r="C35" s="27">
        <f t="shared" si="6"/>
        <v>8190</v>
      </c>
      <c r="D35" s="27">
        <v>1</v>
      </c>
      <c r="E35" s="27">
        <v>1725</v>
      </c>
      <c r="F35" s="27">
        <v>0</v>
      </c>
      <c r="G35" s="27">
        <v>6464</v>
      </c>
      <c r="H35" s="27">
        <f t="shared" si="7"/>
        <v>41285</v>
      </c>
      <c r="I35" s="27">
        <v>0</v>
      </c>
      <c r="J35" s="27">
        <v>41118</v>
      </c>
      <c r="K35" s="27">
        <v>0</v>
      </c>
      <c r="L35" s="27">
        <v>167</v>
      </c>
      <c r="M35" s="27">
        <f t="shared" si="4"/>
        <v>-44</v>
      </c>
      <c r="N35" s="27">
        <v>128</v>
      </c>
      <c r="O35" s="27">
        <v>172</v>
      </c>
    </row>
    <row r="36" spans="1:15" ht="21" customHeight="1" x14ac:dyDescent="0.2">
      <c r="A36" s="24" t="s">
        <v>84</v>
      </c>
      <c r="B36" s="25">
        <f t="shared" si="5"/>
        <v>-36363</v>
      </c>
      <c r="C36" s="25">
        <f t="shared" si="6"/>
        <v>7517</v>
      </c>
      <c r="D36" s="25">
        <v>0</v>
      </c>
      <c r="E36" s="25">
        <v>1520</v>
      </c>
      <c r="F36" s="25">
        <v>0</v>
      </c>
      <c r="G36" s="25">
        <v>5997</v>
      </c>
      <c r="H36" s="25">
        <f t="shared" si="7"/>
        <v>43880</v>
      </c>
      <c r="I36" s="25">
        <v>2</v>
      </c>
      <c r="J36" s="25">
        <v>43715</v>
      </c>
      <c r="K36" s="25">
        <v>0</v>
      </c>
      <c r="L36" s="25">
        <v>163</v>
      </c>
      <c r="M36" s="25">
        <f t="shared" si="4"/>
        <v>-231</v>
      </c>
      <c r="N36" s="25">
        <v>62</v>
      </c>
      <c r="O36" s="25">
        <v>293</v>
      </c>
    </row>
    <row r="37" spans="1:15" ht="21" customHeight="1" x14ac:dyDescent="0.2">
      <c r="A37" s="26" t="s">
        <v>85</v>
      </c>
      <c r="B37" s="28">
        <f t="shared" si="5"/>
        <v>-40484</v>
      </c>
      <c r="C37" s="28">
        <f t="shared" si="6"/>
        <v>7595</v>
      </c>
      <c r="D37" s="28">
        <v>2</v>
      </c>
      <c r="E37" s="28">
        <v>1488</v>
      </c>
      <c r="F37" s="28">
        <v>0</v>
      </c>
      <c r="G37" s="28">
        <v>6105</v>
      </c>
      <c r="H37" s="28">
        <f t="shared" si="7"/>
        <v>48079</v>
      </c>
      <c r="I37" s="28">
        <v>2</v>
      </c>
      <c r="J37" s="28">
        <v>47915</v>
      </c>
      <c r="K37" s="28">
        <v>0</v>
      </c>
      <c r="L37" s="28">
        <v>162</v>
      </c>
      <c r="M37" s="28">
        <f t="shared" si="4"/>
        <v>44</v>
      </c>
      <c r="N37" s="28">
        <v>387</v>
      </c>
      <c r="O37" s="28">
        <v>343</v>
      </c>
    </row>
    <row r="38" spans="1:15" ht="21" customHeight="1" x14ac:dyDescent="0.2">
      <c r="A38" s="24" t="s">
        <v>86</v>
      </c>
      <c r="B38" s="25">
        <f t="shared" ref="B38:B45" si="8">+C38-H38</f>
        <v>-44336</v>
      </c>
      <c r="C38" s="25">
        <f t="shared" ref="C38:C45" si="9">+D38+E38+F38+G38</f>
        <v>7681</v>
      </c>
      <c r="D38" s="25">
        <v>117</v>
      </c>
      <c r="E38" s="25">
        <v>1475</v>
      </c>
      <c r="F38" s="25">
        <v>0</v>
      </c>
      <c r="G38" s="25">
        <v>6089</v>
      </c>
      <c r="H38" s="25">
        <f t="shared" ref="H38:H45" si="10">+I38+J38+K38+L38</f>
        <v>52017</v>
      </c>
      <c r="I38" s="25">
        <v>13</v>
      </c>
      <c r="J38" s="25">
        <v>51954</v>
      </c>
      <c r="K38" s="25">
        <v>0</v>
      </c>
      <c r="L38" s="25">
        <v>50</v>
      </c>
      <c r="M38" s="25">
        <f t="shared" si="4"/>
        <v>-277</v>
      </c>
      <c r="N38" s="25">
        <v>101</v>
      </c>
      <c r="O38" s="25">
        <v>378</v>
      </c>
    </row>
    <row r="39" spans="1:15" ht="21" customHeight="1" x14ac:dyDescent="0.2">
      <c r="A39" s="26" t="s">
        <v>87</v>
      </c>
      <c r="B39" s="27">
        <f t="shared" si="8"/>
        <v>-43431</v>
      </c>
      <c r="C39" s="27">
        <f t="shared" si="9"/>
        <v>7538</v>
      </c>
      <c r="D39" s="27">
        <v>107</v>
      </c>
      <c r="E39" s="27">
        <v>1400</v>
      </c>
      <c r="F39" s="27">
        <v>0</v>
      </c>
      <c r="G39" s="27">
        <v>6031</v>
      </c>
      <c r="H39" s="27">
        <f t="shared" si="10"/>
        <v>50969</v>
      </c>
      <c r="I39" s="27">
        <v>36</v>
      </c>
      <c r="J39" s="27">
        <v>50885</v>
      </c>
      <c r="K39" s="27">
        <v>0</v>
      </c>
      <c r="L39" s="27">
        <v>48</v>
      </c>
      <c r="M39" s="27">
        <f t="shared" si="4"/>
        <v>-405</v>
      </c>
      <c r="N39" s="27">
        <v>42</v>
      </c>
      <c r="O39" s="27">
        <v>447</v>
      </c>
    </row>
    <row r="40" spans="1:15" ht="21" customHeight="1" x14ac:dyDescent="0.2">
      <c r="A40" s="24" t="s">
        <v>88</v>
      </c>
      <c r="B40" s="25">
        <f t="shared" si="8"/>
        <v>-50845</v>
      </c>
      <c r="C40" s="25">
        <f t="shared" si="9"/>
        <v>8373</v>
      </c>
      <c r="D40" s="25">
        <v>138</v>
      </c>
      <c r="E40" s="25">
        <v>1622</v>
      </c>
      <c r="F40" s="25">
        <v>0</v>
      </c>
      <c r="G40" s="25">
        <v>6613</v>
      </c>
      <c r="H40" s="25">
        <f t="shared" si="10"/>
        <v>59218</v>
      </c>
      <c r="I40" s="25">
        <v>13</v>
      </c>
      <c r="J40" s="25">
        <v>59155</v>
      </c>
      <c r="K40" s="25">
        <v>0</v>
      </c>
      <c r="L40" s="25">
        <v>50</v>
      </c>
      <c r="M40" s="25">
        <f t="shared" si="4"/>
        <v>-235</v>
      </c>
      <c r="N40" s="25">
        <v>97</v>
      </c>
      <c r="O40" s="25">
        <v>332</v>
      </c>
    </row>
    <row r="41" spans="1:15" ht="21" customHeight="1" x14ac:dyDescent="0.2">
      <c r="A41" s="26" t="s">
        <v>89</v>
      </c>
      <c r="B41" s="28">
        <f t="shared" si="8"/>
        <v>-53103</v>
      </c>
      <c r="C41" s="28">
        <f t="shared" si="9"/>
        <v>8596</v>
      </c>
      <c r="D41" s="28">
        <v>181</v>
      </c>
      <c r="E41" s="28">
        <v>1643</v>
      </c>
      <c r="F41" s="28">
        <v>0</v>
      </c>
      <c r="G41" s="28">
        <v>6772</v>
      </c>
      <c r="H41" s="28">
        <f t="shared" si="10"/>
        <v>61699</v>
      </c>
      <c r="I41" s="28">
        <v>16</v>
      </c>
      <c r="J41" s="28">
        <v>61597</v>
      </c>
      <c r="K41" s="28">
        <v>0</v>
      </c>
      <c r="L41" s="28">
        <v>86</v>
      </c>
      <c r="M41" s="28">
        <f t="shared" si="4"/>
        <v>1241</v>
      </c>
      <c r="N41" s="28">
        <v>1691</v>
      </c>
      <c r="O41" s="28">
        <v>450</v>
      </c>
    </row>
    <row r="42" spans="1:15" ht="21" customHeight="1" x14ac:dyDescent="0.2">
      <c r="A42" s="24" t="s">
        <v>90</v>
      </c>
      <c r="B42" s="25">
        <f t="shared" si="8"/>
        <v>-51240</v>
      </c>
      <c r="C42" s="25">
        <f t="shared" si="9"/>
        <v>8216</v>
      </c>
      <c r="D42" s="25">
        <v>173</v>
      </c>
      <c r="E42" s="25">
        <v>1528</v>
      </c>
      <c r="F42" s="25">
        <v>0</v>
      </c>
      <c r="G42" s="25">
        <v>6515</v>
      </c>
      <c r="H42" s="25">
        <f t="shared" si="10"/>
        <v>59456</v>
      </c>
      <c r="I42" s="25">
        <v>6</v>
      </c>
      <c r="J42" s="25">
        <v>59370</v>
      </c>
      <c r="K42" s="25">
        <v>0</v>
      </c>
      <c r="L42" s="25">
        <v>80</v>
      </c>
      <c r="M42" s="25">
        <f t="shared" si="4"/>
        <v>790</v>
      </c>
      <c r="N42" s="25">
        <v>1256</v>
      </c>
      <c r="O42" s="25">
        <v>466</v>
      </c>
    </row>
    <row r="43" spans="1:15" ht="21" customHeight="1" x14ac:dyDescent="0.2">
      <c r="A43" s="26" t="s">
        <v>91</v>
      </c>
      <c r="B43" s="27">
        <f t="shared" si="8"/>
        <v>-52661</v>
      </c>
      <c r="C43" s="27">
        <f t="shared" si="9"/>
        <v>8577</v>
      </c>
      <c r="D43" s="27">
        <v>162</v>
      </c>
      <c r="E43" s="27">
        <v>1584</v>
      </c>
      <c r="F43" s="27">
        <v>0</v>
      </c>
      <c r="G43" s="27">
        <v>6831</v>
      </c>
      <c r="H43" s="27">
        <f t="shared" si="10"/>
        <v>61238</v>
      </c>
      <c r="I43" s="27">
        <v>2</v>
      </c>
      <c r="J43" s="27">
        <v>61156</v>
      </c>
      <c r="K43" s="27">
        <v>0</v>
      </c>
      <c r="L43" s="27">
        <v>80</v>
      </c>
      <c r="M43" s="27">
        <f t="shared" si="4"/>
        <v>540</v>
      </c>
      <c r="N43" s="27">
        <v>849</v>
      </c>
      <c r="O43" s="27">
        <v>309</v>
      </c>
    </row>
    <row r="44" spans="1:15" ht="21" customHeight="1" x14ac:dyDescent="0.2">
      <c r="A44" s="24" t="s">
        <v>92</v>
      </c>
      <c r="B44" s="25">
        <f t="shared" si="8"/>
        <v>-54426</v>
      </c>
      <c r="C44" s="25">
        <f t="shared" si="9"/>
        <v>8376</v>
      </c>
      <c r="D44" s="25">
        <v>190</v>
      </c>
      <c r="E44" s="25">
        <v>1572</v>
      </c>
      <c r="F44" s="25">
        <v>0</v>
      </c>
      <c r="G44" s="25">
        <v>6614</v>
      </c>
      <c r="H44" s="25">
        <f t="shared" si="10"/>
        <v>62802</v>
      </c>
      <c r="I44" s="25">
        <v>4</v>
      </c>
      <c r="J44" s="25">
        <v>62721</v>
      </c>
      <c r="K44" s="25">
        <v>0</v>
      </c>
      <c r="L44" s="25">
        <v>77</v>
      </c>
      <c r="M44" s="25">
        <f t="shared" si="4"/>
        <v>442</v>
      </c>
      <c r="N44" s="25">
        <v>570</v>
      </c>
      <c r="O44" s="25">
        <v>128</v>
      </c>
    </row>
    <row r="45" spans="1:15" ht="21" customHeight="1" x14ac:dyDescent="0.2">
      <c r="A45" s="26" t="s">
        <v>93</v>
      </c>
      <c r="B45" s="28">
        <f t="shared" si="8"/>
        <v>-54364</v>
      </c>
      <c r="C45" s="28">
        <f t="shared" si="9"/>
        <v>9175</v>
      </c>
      <c r="D45" s="28">
        <v>216</v>
      </c>
      <c r="E45" s="28">
        <v>1565</v>
      </c>
      <c r="F45" s="28">
        <v>0</v>
      </c>
      <c r="G45" s="28">
        <v>7394</v>
      </c>
      <c r="H45" s="28">
        <f t="shared" si="10"/>
        <v>63539</v>
      </c>
      <c r="I45" s="28">
        <v>3</v>
      </c>
      <c r="J45" s="28">
        <v>62616</v>
      </c>
      <c r="K45" s="28">
        <v>0</v>
      </c>
      <c r="L45" s="28">
        <v>920</v>
      </c>
      <c r="M45" s="28">
        <f t="shared" si="4"/>
        <v>242</v>
      </c>
      <c r="N45" s="28">
        <v>507</v>
      </c>
      <c r="O45" s="28">
        <v>265</v>
      </c>
    </row>
    <row r="46" spans="1:15" ht="21" customHeight="1" x14ac:dyDescent="0.2">
      <c r="A46" s="24" t="s">
        <v>94</v>
      </c>
      <c r="B46" s="25">
        <f t="shared" ref="B46:B53" si="11">+C46-H46</f>
        <v>-57107</v>
      </c>
      <c r="C46" s="25">
        <f t="shared" ref="C46:C53" si="12">+D46+E46+F46+G46</f>
        <v>9512</v>
      </c>
      <c r="D46" s="25">
        <v>175</v>
      </c>
      <c r="E46" s="25">
        <v>1725</v>
      </c>
      <c r="F46" s="25">
        <v>0</v>
      </c>
      <c r="G46" s="25">
        <v>7612</v>
      </c>
      <c r="H46" s="25">
        <f t="shared" ref="H46:H53" si="13">+I46+J46+K46+L46</f>
        <v>66619</v>
      </c>
      <c r="I46" s="25">
        <v>8</v>
      </c>
      <c r="J46" s="25">
        <v>66105</v>
      </c>
      <c r="K46" s="25">
        <v>0</v>
      </c>
      <c r="L46" s="25">
        <v>506</v>
      </c>
      <c r="M46" s="25">
        <f t="shared" si="4"/>
        <v>225</v>
      </c>
      <c r="N46" s="25">
        <v>440</v>
      </c>
      <c r="O46" s="25">
        <v>215</v>
      </c>
    </row>
    <row r="47" spans="1:15" ht="21" customHeight="1" x14ac:dyDescent="0.2">
      <c r="A47" s="26" t="s">
        <v>95</v>
      </c>
      <c r="B47" s="27">
        <f t="shared" si="11"/>
        <v>-57902</v>
      </c>
      <c r="C47" s="27">
        <f t="shared" si="12"/>
        <v>9691</v>
      </c>
      <c r="D47" s="27">
        <v>170</v>
      </c>
      <c r="E47" s="27">
        <v>1848</v>
      </c>
      <c r="F47" s="27">
        <v>0</v>
      </c>
      <c r="G47" s="27">
        <v>7673</v>
      </c>
      <c r="H47" s="27">
        <f t="shared" si="13"/>
        <v>67593</v>
      </c>
      <c r="I47" s="27">
        <v>5</v>
      </c>
      <c r="J47" s="27">
        <v>67069</v>
      </c>
      <c r="K47" s="27">
        <v>0</v>
      </c>
      <c r="L47" s="27">
        <v>519</v>
      </c>
      <c r="M47" s="27">
        <f t="shared" si="4"/>
        <v>-127</v>
      </c>
      <c r="N47" s="27">
        <v>135</v>
      </c>
      <c r="O47" s="27">
        <v>262</v>
      </c>
    </row>
    <row r="48" spans="1:15" ht="21" customHeight="1" x14ac:dyDescent="0.2">
      <c r="A48" s="24" t="s">
        <v>96</v>
      </c>
      <c r="B48" s="25">
        <f t="shared" si="11"/>
        <v>-64471</v>
      </c>
      <c r="C48" s="25">
        <f t="shared" si="12"/>
        <v>9444</v>
      </c>
      <c r="D48" s="25">
        <v>197</v>
      </c>
      <c r="E48" s="25">
        <v>1734</v>
      </c>
      <c r="F48" s="25">
        <v>0</v>
      </c>
      <c r="G48" s="25">
        <v>7513</v>
      </c>
      <c r="H48" s="25">
        <f t="shared" si="13"/>
        <v>73915</v>
      </c>
      <c r="I48" s="25">
        <v>7</v>
      </c>
      <c r="J48" s="25">
        <v>73404</v>
      </c>
      <c r="K48" s="25">
        <v>0</v>
      </c>
      <c r="L48" s="25">
        <v>504</v>
      </c>
      <c r="M48" s="25">
        <f t="shared" si="4"/>
        <v>-213</v>
      </c>
      <c r="N48" s="25">
        <v>19</v>
      </c>
      <c r="O48" s="25">
        <v>232</v>
      </c>
    </row>
    <row r="49" spans="1:15" ht="21" customHeight="1" x14ac:dyDescent="0.2">
      <c r="A49" s="26" t="s">
        <v>97</v>
      </c>
      <c r="B49" s="28">
        <f t="shared" si="11"/>
        <v>-64105</v>
      </c>
      <c r="C49" s="28">
        <f t="shared" si="12"/>
        <v>9258</v>
      </c>
      <c r="D49" s="28">
        <v>242</v>
      </c>
      <c r="E49" s="28">
        <v>1618</v>
      </c>
      <c r="F49" s="28">
        <v>0</v>
      </c>
      <c r="G49" s="28">
        <v>7398</v>
      </c>
      <c r="H49" s="28">
        <f t="shared" si="13"/>
        <v>73363</v>
      </c>
      <c r="I49" s="28">
        <v>9</v>
      </c>
      <c r="J49" s="28">
        <v>72859</v>
      </c>
      <c r="K49" s="28">
        <v>0</v>
      </c>
      <c r="L49" s="28">
        <v>495</v>
      </c>
      <c r="M49" s="28">
        <f t="shared" si="4"/>
        <v>-274</v>
      </c>
      <c r="N49" s="28">
        <v>6</v>
      </c>
      <c r="O49" s="28">
        <v>280</v>
      </c>
    </row>
    <row r="50" spans="1:15" ht="21" customHeight="1" x14ac:dyDescent="0.2">
      <c r="A50" s="24" t="s">
        <v>105</v>
      </c>
      <c r="B50" s="25">
        <f t="shared" si="11"/>
        <v>-65173</v>
      </c>
      <c r="C50" s="25">
        <f t="shared" si="12"/>
        <v>9281</v>
      </c>
      <c r="D50" s="25">
        <v>206</v>
      </c>
      <c r="E50" s="25">
        <v>1628</v>
      </c>
      <c r="F50" s="25">
        <v>0</v>
      </c>
      <c r="G50" s="25">
        <v>7447</v>
      </c>
      <c r="H50" s="25">
        <f t="shared" si="13"/>
        <v>74454</v>
      </c>
      <c r="I50" s="25">
        <v>10</v>
      </c>
      <c r="J50" s="25">
        <v>74163</v>
      </c>
      <c r="K50" s="25">
        <v>0</v>
      </c>
      <c r="L50" s="25">
        <v>281</v>
      </c>
      <c r="M50" s="25">
        <f t="shared" ref="M50:M53" si="14">+N50-O50</f>
        <v>-265</v>
      </c>
      <c r="N50" s="25">
        <v>8</v>
      </c>
      <c r="O50" s="25">
        <v>273</v>
      </c>
    </row>
    <row r="51" spans="1:15" ht="21" customHeight="1" x14ac:dyDescent="0.2">
      <c r="A51" s="26" t="s">
        <v>106</v>
      </c>
      <c r="B51" s="27">
        <f t="shared" si="11"/>
        <v>0</v>
      </c>
      <c r="C51" s="27">
        <f t="shared" si="12"/>
        <v>0</v>
      </c>
      <c r="D51" s="27">
        <v>0</v>
      </c>
      <c r="E51" s="27">
        <v>0</v>
      </c>
      <c r="F51" s="27">
        <v>0</v>
      </c>
      <c r="G51" s="27">
        <v>0</v>
      </c>
      <c r="H51" s="27">
        <f t="shared" si="13"/>
        <v>0</v>
      </c>
      <c r="I51" s="27">
        <v>0</v>
      </c>
      <c r="J51" s="27">
        <v>0</v>
      </c>
      <c r="K51" s="27">
        <v>0</v>
      </c>
      <c r="L51" s="27">
        <v>0</v>
      </c>
      <c r="M51" s="27">
        <f t="shared" si="14"/>
        <v>0</v>
      </c>
      <c r="N51" s="27">
        <v>0</v>
      </c>
      <c r="O51" s="27">
        <v>0</v>
      </c>
    </row>
    <row r="52" spans="1:15" ht="21" customHeight="1" x14ac:dyDescent="0.2">
      <c r="A52" s="24" t="s">
        <v>107</v>
      </c>
      <c r="B52" s="25">
        <f t="shared" si="11"/>
        <v>0</v>
      </c>
      <c r="C52" s="25">
        <f t="shared" si="12"/>
        <v>0</v>
      </c>
      <c r="D52" s="25">
        <v>0</v>
      </c>
      <c r="E52" s="25">
        <v>0</v>
      </c>
      <c r="F52" s="25">
        <v>0</v>
      </c>
      <c r="G52" s="25">
        <v>0</v>
      </c>
      <c r="H52" s="25">
        <f t="shared" si="13"/>
        <v>0</v>
      </c>
      <c r="I52" s="25">
        <v>0</v>
      </c>
      <c r="J52" s="25">
        <v>0</v>
      </c>
      <c r="K52" s="25">
        <v>0</v>
      </c>
      <c r="L52" s="25">
        <v>0</v>
      </c>
      <c r="M52" s="25">
        <f t="shared" si="14"/>
        <v>0</v>
      </c>
      <c r="N52" s="25">
        <v>0</v>
      </c>
      <c r="O52" s="25">
        <v>0</v>
      </c>
    </row>
    <row r="53" spans="1:15" ht="21" customHeight="1" x14ac:dyDescent="0.2">
      <c r="A53" s="26" t="s">
        <v>108</v>
      </c>
      <c r="B53" s="28">
        <f t="shared" si="11"/>
        <v>0</v>
      </c>
      <c r="C53" s="28">
        <f t="shared" si="12"/>
        <v>0</v>
      </c>
      <c r="D53" s="28">
        <v>0</v>
      </c>
      <c r="E53" s="28">
        <v>0</v>
      </c>
      <c r="F53" s="28">
        <v>0</v>
      </c>
      <c r="G53" s="28">
        <v>0</v>
      </c>
      <c r="H53" s="28">
        <f t="shared" si="13"/>
        <v>0</v>
      </c>
      <c r="I53" s="28">
        <v>0</v>
      </c>
      <c r="J53" s="28">
        <v>0</v>
      </c>
      <c r="K53" s="28">
        <v>0</v>
      </c>
      <c r="L53" s="28">
        <v>0</v>
      </c>
      <c r="M53" s="28">
        <f t="shared" si="14"/>
        <v>0</v>
      </c>
      <c r="N53" s="28">
        <v>0</v>
      </c>
      <c r="O53" s="28">
        <v>0</v>
      </c>
    </row>
    <row r="54" spans="1:15" ht="21" customHeight="1" x14ac:dyDescent="0.2"/>
    <row r="55" spans="1:15" ht="21" customHeight="1" x14ac:dyDescent="0.2"/>
    <row r="56" spans="1:15" ht="21" customHeight="1" x14ac:dyDescent="0.2"/>
    <row r="57" spans="1:15" ht="21" customHeight="1" x14ac:dyDescent="0.2"/>
    <row r="58" spans="1:15" ht="21" customHeight="1" x14ac:dyDescent="0.2"/>
    <row r="59" spans="1:15" ht="21" customHeight="1" x14ac:dyDescent="0.2"/>
    <row r="60" spans="1:15" ht="21" customHeight="1" x14ac:dyDescent="0.2"/>
    <row r="61" spans="1:15" ht="21" customHeight="1" x14ac:dyDescent="0.2"/>
    <row r="62" spans="1:15" ht="21" customHeight="1" x14ac:dyDescent="0.2"/>
    <row r="63" spans="1:15" ht="21" customHeight="1" x14ac:dyDescent="0.2"/>
    <row r="64" spans="1:15" ht="21" customHeight="1" x14ac:dyDescent="0.2"/>
    <row r="65" ht="21" customHeight="1" x14ac:dyDescent="0.2"/>
    <row r="66" ht="21" customHeight="1" x14ac:dyDescent="0.2"/>
  </sheetData>
  <mergeCells count="10">
    <mergeCell ref="A5:A8"/>
    <mergeCell ref="M7:M8"/>
    <mergeCell ref="B5:O5"/>
    <mergeCell ref="M6:O6"/>
    <mergeCell ref="N7:N8"/>
    <mergeCell ref="O7:O8"/>
    <mergeCell ref="B6:L6"/>
    <mergeCell ref="H7:L7"/>
    <mergeCell ref="B7:B8"/>
    <mergeCell ref="C7:G7"/>
  </mergeCells>
  <phoneticPr fontId="1" type="noConversion"/>
  <pageMargins left="0" right="0.19685039370078741" top="0.27559055118110237" bottom="0.19685039370078741" header="0.27559055118110237" footer="0.15748031496062992"/>
  <pageSetup paperSize="9" scale="65" fitToHeight="4" orientation="landscape" r:id="rId1"/>
  <headerFooter alignWithMargins="0"/>
  <rowBreaks count="1" manualBreakCount="1">
    <brk id="3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BM54"/>
  <sheetViews>
    <sheetView showGridLines="0" view="pageBreakPreview" zoomScale="75" zoomScaleNormal="100" zoomScaleSheetLayoutView="75" workbookViewId="0">
      <pane ySplit="10" topLeftCell="A30" activePane="bottomLeft" state="frozen"/>
      <selection pane="bottomLeft" activeCell="V55" sqref="V55"/>
    </sheetView>
  </sheetViews>
  <sheetFormatPr defaultRowHeight="12.75" x14ac:dyDescent="0.2"/>
  <cols>
    <col min="1" max="1" width="13.42578125" customWidth="1"/>
    <col min="2" max="2" width="13.85546875" customWidth="1"/>
    <col min="3" max="3" width="13.28515625" customWidth="1"/>
    <col min="4" max="4" width="12.7109375" customWidth="1"/>
    <col min="5" max="5" width="12.140625" customWidth="1"/>
    <col min="6" max="6" width="12" customWidth="1"/>
    <col min="7" max="7" width="16.28515625" customWidth="1"/>
    <col min="8" max="8" width="11.85546875" customWidth="1"/>
    <col min="9" max="9" width="11.28515625" customWidth="1"/>
    <col min="10" max="10" width="16.85546875" customWidth="1"/>
    <col min="11" max="11" width="15.85546875" customWidth="1"/>
    <col min="12" max="13" width="13" customWidth="1"/>
    <col min="14" max="14" width="13.42578125" customWidth="1"/>
    <col min="15" max="15" width="11.140625" customWidth="1"/>
    <col min="16" max="16" width="15.7109375" customWidth="1"/>
    <col min="17" max="17" width="17.85546875" customWidth="1"/>
    <col min="18" max="18" width="11.5703125" customWidth="1"/>
    <col min="19" max="19" width="13.85546875" customWidth="1"/>
    <col min="20" max="20" width="10.85546875" customWidth="1"/>
    <col min="21" max="21" width="17.42578125" customWidth="1"/>
    <col min="22" max="22" width="15.7109375" customWidth="1"/>
  </cols>
  <sheetData>
    <row r="1" spans="1:65" s="15" customFormat="1" ht="18" x14ac:dyDescent="0.2">
      <c r="A1" s="18" t="s">
        <v>98</v>
      </c>
    </row>
    <row r="3" spans="1:65" ht="15.75" x14ac:dyDescent="0.25">
      <c r="A3" s="7" t="s">
        <v>75</v>
      </c>
      <c r="C3" s="7"/>
      <c r="D3" s="7"/>
    </row>
    <row r="4" spans="1:65" x14ac:dyDescent="0.2">
      <c r="R4" s="4"/>
      <c r="S4" s="4"/>
      <c r="T4" s="4"/>
      <c r="U4" s="4"/>
      <c r="V4" s="4"/>
    </row>
    <row r="5" spans="1:65" ht="21" customHeight="1" x14ac:dyDescent="0.25">
      <c r="A5" s="35"/>
      <c r="B5" s="157" t="s">
        <v>59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/>
    </row>
    <row r="6" spans="1:65" ht="22.5" customHeight="1" x14ac:dyDescent="0.2">
      <c r="A6" s="59"/>
      <c r="B6" s="100" t="s">
        <v>3</v>
      </c>
      <c r="C6" s="102" t="s">
        <v>50</v>
      </c>
      <c r="D6" s="104" t="s">
        <v>4</v>
      </c>
      <c r="E6" s="97" t="s">
        <v>29</v>
      </c>
      <c r="F6" s="92"/>
      <c r="G6" s="92"/>
      <c r="H6" s="92"/>
      <c r="I6" s="92"/>
      <c r="J6" s="92"/>
      <c r="K6" s="93"/>
      <c r="L6" s="97" t="s">
        <v>30</v>
      </c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1:65" s="2" customFormat="1" ht="19.5" customHeight="1" x14ac:dyDescent="0.25">
      <c r="A7" s="36"/>
      <c r="B7" s="100"/>
      <c r="C7" s="143"/>
      <c r="D7" s="158"/>
      <c r="E7" s="159" t="s">
        <v>3</v>
      </c>
      <c r="F7" s="126" t="s">
        <v>50</v>
      </c>
      <c r="G7" s="127"/>
      <c r="H7" s="128"/>
      <c r="I7" s="127" t="s">
        <v>4</v>
      </c>
      <c r="J7" s="127"/>
      <c r="K7" s="128"/>
      <c r="L7" s="147" t="s">
        <v>3</v>
      </c>
      <c r="M7" s="126" t="s">
        <v>50</v>
      </c>
      <c r="N7" s="127"/>
      <c r="O7" s="127"/>
      <c r="P7" s="127"/>
      <c r="Q7" s="128"/>
      <c r="R7" s="126" t="s">
        <v>4</v>
      </c>
      <c r="S7" s="127"/>
      <c r="T7" s="127"/>
      <c r="U7" s="127"/>
      <c r="V7" s="128"/>
      <c r="W7"/>
      <c r="X7"/>
      <c r="Y7"/>
      <c r="Z7"/>
      <c r="AA7"/>
      <c r="AB7"/>
      <c r="AC7"/>
    </row>
    <row r="8" spans="1:65" s="2" customFormat="1" ht="26.25" customHeight="1" x14ac:dyDescent="0.2">
      <c r="A8" s="34" t="s">
        <v>99</v>
      </c>
      <c r="B8" s="100"/>
      <c r="C8" s="143"/>
      <c r="D8" s="158"/>
      <c r="E8" s="159"/>
      <c r="F8" s="41" t="s">
        <v>35</v>
      </c>
      <c r="G8" s="149" t="s">
        <v>34</v>
      </c>
      <c r="H8" s="149" t="s">
        <v>37</v>
      </c>
      <c r="I8" s="60" t="s">
        <v>35</v>
      </c>
      <c r="J8" s="149" t="s">
        <v>34</v>
      </c>
      <c r="K8" s="149" t="s">
        <v>37</v>
      </c>
      <c r="L8" s="147"/>
      <c r="M8" s="41" t="s">
        <v>35</v>
      </c>
      <c r="N8" s="160" t="s">
        <v>42</v>
      </c>
      <c r="O8" s="131" t="s">
        <v>43</v>
      </c>
      <c r="P8" s="132"/>
      <c r="Q8" s="133"/>
      <c r="R8" s="41" t="s">
        <v>35</v>
      </c>
      <c r="S8" s="160" t="s">
        <v>42</v>
      </c>
      <c r="T8" s="131" t="s">
        <v>43</v>
      </c>
      <c r="U8" s="132"/>
      <c r="V8" s="133"/>
      <c r="W8"/>
      <c r="X8"/>
      <c r="Y8"/>
      <c r="Z8"/>
      <c r="AA8"/>
      <c r="AB8"/>
      <c r="AC8"/>
    </row>
    <row r="9" spans="1:65" s="2" customFormat="1" ht="72.75" customHeight="1" x14ac:dyDescent="0.25">
      <c r="A9" s="37"/>
      <c r="B9" s="101"/>
      <c r="C9" s="103"/>
      <c r="D9" s="105"/>
      <c r="E9" s="46"/>
      <c r="F9" s="43"/>
      <c r="G9" s="151"/>
      <c r="H9" s="151"/>
      <c r="I9" s="61"/>
      <c r="J9" s="151"/>
      <c r="K9" s="151"/>
      <c r="L9" s="42"/>
      <c r="M9" s="43"/>
      <c r="N9" s="161"/>
      <c r="O9" s="62" t="s">
        <v>35</v>
      </c>
      <c r="P9" s="39" t="s">
        <v>44</v>
      </c>
      <c r="Q9" s="39" t="s">
        <v>45</v>
      </c>
      <c r="R9" s="43"/>
      <c r="S9" s="161"/>
      <c r="T9" s="62" t="s">
        <v>35</v>
      </c>
      <c r="U9" s="39" t="s">
        <v>44</v>
      </c>
      <c r="V9" s="39" t="s">
        <v>45</v>
      </c>
      <c r="W9"/>
      <c r="X9"/>
      <c r="Y9"/>
      <c r="Z9"/>
      <c r="AA9"/>
      <c r="AB9"/>
      <c r="AC9" s="5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5" s="1" customFormat="1" ht="21" customHeight="1" x14ac:dyDescent="0.2">
      <c r="A10" s="23">
        <v>1</v>
      </c>
      <c r="B10" s="23">
        <f t="shared" ref="B10:V10" si="0">A10+1</f>
        <v>2</v>
      </c>
      <c r="C10" s="23">
        <f t="shared" si="0"/>
        <v>3</v>
      </c>
      <c r="D10" s="23">
        <f t="shared" si="0"/>
        <v>4</v>
      </c>
      <c r="E10" s="23">
        <f t="shared" si="0"/>
        <v>5</v>
      </c>
      <c r="F10" s="23">
        <f t="shared" si="0"/>
        <v>6</v>
      </c>
      <c r="G10" s="23">
        <f t="shared" si="0"/>
        <v>7</v>
      </c>
      <c r="H10" s="23">
        <f t="shared" si="0"/>
        <v>8</v>
      </c>
      <c r="I10" s="23">
        <f t="shared" si="0"/>
        <v>9</v>
      </c>
      <c r="J10" s="23">
        <f t="shared" si="0"/>
        <v>10</v>
      </c>
      <c r="K10" s="23">
        <f t="shared" si="0"/>
        <v>11</v>
      </c>
      <c r="L10" s="23">
        <f t="shared" si="0"/>
        <v>12</v>
      </c>
      <c r="M10" s="23">
        <f t="shared" si="0"/>
        <v>13</v>
      </c>
      <c r="N10" s="23">
        <f t="shared" si="0"/>
        <v>14</v>
      </c>
      <c r="O10" s="23">
        <f t="shared" si="0"/>
        <v>15</v>
      </c>
      <c r="P10" s="23">
        <f t="shared" si="0"/>
        <v>16</v>
      </c>
      <c r="Q10" s="23">
        <f t="shared" si="0"/>
        <v>17</v>
      </c>
      <c r="R10" s="23">
        <f t="shared" si="0"/>
        <v>18</v>
      </c>
      <c r="S10" s="23">
        <f t="shared" si="0"/>
        <v>19</v>
      </c>
      <c r="T10" s="23">
        <f t="shared" si="0"/>
        <v>20</v>
      </c>
      <c r="U10" s="23">
        <f t="shared" si="0"/>
        <v>21</v>
      </c>
      <c r="V10" s="23">
        <f t="shared" si="0"/>
        <v>22</v>
      </c>
      <c r="W10"/>
      <c r="X10"/>
      <c r="Y10"/>
      <c r="Z10"/>
      <c r="AA10"/>
      <c r="AB10"/>
      <c r="AC10"/>
    </row>
    <row r="11" spans="1:65" ht="21" customHeight="1" x14ac:dyDescent="0.2">
      <c r="A11" s="24" t="s">
        <v>9</v>
      </c>
      <c r="B11" s="25">
        <f t="shared" ref="B11:B30" si="1">+C11-D11</f>
        <v>-23346</v>
      </c>
      <c r="C11" s="25">
        <f>+F11+M11+'MPI MIF 2-IIP MFIs 2'!C10+'MPI MIF 2-IIP MFIs 2'!L10</f>
        <v>55575</v>
      </c>
      <c r="D11" s="25">
        <f>+I11+R11+'MPI MIF 2-IIP MFIs 2'!G10+'MPI MIF 2-IIP MFIs 2'!M10</f>
        <v>78921</v>
      </c>
      <c r="E11" s="25">
        <f t="shared" ref="E11:E30" si="2">+F11-I11</f>
        <v>-28043</v>
      </c>
      <c r="F11" s="25">
        <f t="shared" ref="F11:F30" si="3">+G11+H11</f>
        <v>858</v>
      </c>
      <c r="G11" s="25">
        <v>858</v>
      </c>
      <c r="H11" s="25">
        <v>0</v>
      </c>
      <c r="I11" s="25">
        <f t="shared" ref="I11:I30" si="4">+J11+K11</f>
        <v>28901</v>
      </c>
      <c r="J11" s="25">
        <v>27393</v>
      </c>
      <c r="K11" s="25">
        <v>1508</v>
      </c>
      <c r="L11" s="25">
        <f t="shared" ref="L11:L30" si="5">+M11-R11</f>
        <v>-6043</v>
      </c>
      <c r="M11" s="25">
        <f t="shared" ref="M11:M30" si="6">+N11+O11</f>
        <v>6470</v>
      </c>
      <c r="N11" s="25">
        <v>26</v>
      </c>
      <c r="O11" s="25">
        <f t="shared" ref="O11:O30" si="7">+P11+Q11</f>
        <v>6444</v>
      </c>
      <c r="P11" s="25">
        <v>5835</v>
      </c>
      <c r="Q11" s="25">
        <v>609</v>
      </c>
      <c r="R11" s="25">
        <f t="shared" ref="R11:R30" si="8">+S11+T11</f>
        <v>12513</v>
      </c>
      <c r="S11" s="25">
        <v>9828</v>
      </c>
      <c r="T11" s="25">
        <f t="shared" ref="T11:T30" si="9">+U11+V11</f>
        <v>2685</v>
      </c>
      <c r="U11" s="25">
        <v>2575</v>
      </c>
      <c r="V11" s="25">
        <v>110</v>
      </c>
    </row>
    <row r="12" spans="1:65" ht="21" customHeight="1" x14ac:dyDescent="0.2">
      <c r="A12" s="26" t="s">
        <v>10</v>
      </c>
      <c r="B12" s="27">
        <f t="shared" si="1"/>
        <v>-18456</v>
      </c>
      <c r="C12" s="27">
        <f>+F12+M12+'MPI MIF 2-IIP MFIs 2'!C11+'MPI MIF 2-IIP MFIs 2'!L11</f>
        <v>64475</v>
      </c>
      <c r="D12" s="27">
        <f>+I12+R12+'MPI MIF 2-IIP MFIs 2'!G11+'MPI MIF 2-IIP MFIs 2'!M11</f>
        <v>82931</v>
      </c>
      <c r="E12" s="27">
        <f t="shared" si="2"/>
        <v>-29761</v>
      </c>
      <c r="F12" s="27">
        <f t="shared" si="3"/>
        <v>804</v>
      </c>
      <c r="G12" s="27">
        <v>804</v>
      </c>
      <c r="H12" s="27">
        <v>0</v>
      </c>
      <c r="I12" s="27">
        <f t="shared" si="4"/>
        <v>30565</v>
      </c>
      <c r="J12" s="27">
        <v>29109</v>
      </c>
      <c r="K12" s="27">
        <v>1456</v>
      </c>
      <c r="L12" s="27">
        <f t="shared" si="5"/>
        <v>-5882</v>
      </c>
      <c r="M12" s="27">
        <f t="shared" si="6"/>
        <v>6087</v>
      </c>
      <c r="N12" s="27">
        <v>29</v>
      </c>
      <c r="O12" s="27">
        <f t="shared" si="7"/>
        <v>6058</v>
      </c>
      <c r="P12" s="27">
        <v>5047</v>
      </c>
      <c r="Q12" s="27">
        <v>1011</v>
      </c>
      <c r="R12" s="27">
        <f t="shared" si="8"/>
        <v>11969</v>
      </c>
      <c r="S12" s="27">
        <v>9177</v>
      </c>
      <c r="T12" s="27">
        <f t="shared" si="9"/>
        <v>2792</v>
      </c>
      <c r="U12" s="27">
        <v>2479</v>
      </c>
      <c r="V12" s="27">
        <v>313</v>
      </c>
    </row>
    <row r="13" spans="1:65" ht="21" customHeight="1" x14ac:dyDescent="0.2">
      <c r="A13" s="24" t="s">
        <v>11</v>
      </c>
      <c r="B13" s="25">
        <f t="shared" si="1"/>
        <v>-18434</v>
      </c>
      <c r="C13" s="25">
        <f>+F13+M13+'MPI MIF 2-IIP MFIs 2'!C12+'MPI MIF 2-IIP MFIs 2'!L12</f>
        <v>65959</v>
      </c>
      <c r="D13" s="25">
        <f>+I13+R13+'MPI MIF 2-IIP MFIs 2'!G12+'MPI MIF 2-IIP MFIs 2'!M12</f>
        <v>84393</v>
      </c>
      <c r="E13" s="25">
        <f t="shared" si="2"/>
        <v>-30689</v>
      </c>
      <c r="F13" s="25">
        <f t="shared" si="3"/>
        <v>791</v>
      </c>
      <c r="G13" s="25">
        <v>791</v>
      </c>
      <c r="H13" s="25">
        <v>0</v>
      </c>
      <c r="I13" s="25">
        <f t="shared" si="4"/>
        <v>31480</v>
      </c>
      <c r="J13" s="25">
        <v>30108</v>
      </c>
      <c r="K13" s="25">
        <v>1372</v>
      </c>
      <c r="L13" s="25">
        <f t="shared" si="5"/>
        <v>-8492</v>
      </c>
      <c r="M13" s="25">
        <f t="shared" si="6"/>
        <v>5336</v>
      </c>
      <c r="N13" s="25">
        <v>30</v>
      </c>
      <c r="O13" s="25">
        <f t="shared" si="7"/>
        <v>5306</v>
      </c>
      <c r="P13" s="25">
        <v>4284</v>
      </c>
      <c r="Q13" s="25">
        <v>1022</v>
      </c>
      <c r="R13" s="25">
        <f t="shared" si="8"/>
        <v>13828</v>
      </c>
      <c r="S13" s="25">
        <v>9741</v>
      </c>
      <c r="T13" s="25">
        <f t="shared" si="9"/>
        <v>4087</v>
      </c>
      <c r="U13" s="25">
        <v>3787</v>
      </c>
      <c r="V13" s="25">
        <v>300</v>
      </c>
    </row>
    <row r="14" spans="1:65" ht="21" customHeight="1" x14ac:dyDescent="0.2">
      <c r="A14" s="26" t="s">
        <v>12</v>
      </c>
      <c r="B14" s="28">
        <f t="shared" si="1"/>
        <v>-17120</v>
      </c>
      <c r="C14" s="28">
        <f>+F14+M14+'MPI MIF 2-IIP MFIs 2'!C13+'MPI MIF 2-IIP MFIs 2'!L13</f>
        <v>74391</v>
      </c>
      <c r="D14" s="28">
        <f>+I14+R14+'MPI MIF 2-IIP MFIs 2'!G13+'MPI MIF 2-IIP MFIs 2'!M13</f>
        <v>91511</v>
      </c>
      <c r="E14" s="28">
        <f t="shared" si="2"/>
        <v>-32103</v>
      </c>
      <c r="F14" s="28">
        <f t="shared" si="3"/>
        <v>665</v>
      </c>
      <c r="G14" s="28">
        <v>661</v>
      </c>
      <c r="H14" s="28">
        <v>4</v>
      </c>
      <c r="I14" s="28">
        <f t="shared" si="4"/>
        <v>32768</v>
      </c>
      <c r="J14" s="28">
        <v>31490</v>
      </c>
      <c r="K14" s="28">
        <v>1278</v>
      </c>
      <c r="L14" s="28">
        <f t="shared" si="5"/>
        <v>-15631</v>
      </c>
      <c r="M14" s="28">
        <f t="shared" si="6"/>
        <v>3978</v>
      </c>
      <c r="N14" s="28">
        <v>28</v>
      </c>
      <c r="O14" s="28">
        <f t="shared" si="7"/>
        <v>3950</v>
      </c>
      <c r="P14" s="28">
        <v>3935</v>
      </c>
      <c r="Q14" s="28">
        <v>15</v>
      </c>
      <c r="R14" s="28">
        <f t="shared" si="8"/>
        <v>19609</v>
      </c>
      <c r="S14" s="28">
        <v>15805</v>
      </c>
      <c r="T14" s="28">
        <f t="shared" si="9"/>
        <v>3804</v>
      </c>
      <c r="U14" s="28">
        <v>3536</v>
      </c>
      <c r="V14" s="28">
        <v>268</v>
      </c>
    </row>
    <row r="15" spans="1:65" ht="21" customHeight="1" x14ac:dyDescent="0.2">
      <c r="A15" s="24" t="s">
        <v>13</v>
      </c>
      <c r="B15" s="25">
        <f t="shared" si="1"/>
        <v>-15098</v>
      </c>
      <c r="C15" s="25">
        <f>+F15+M15+'MPI MIF 2-IIP MFIs 2'!C14+'MPI MIF 2-IIP MFIs 2'!L14</f>
        <v>79599</v>
      </c>
      <c r="D15" s="25">
        <f>+I15+R15+'MPI MIF 2-IIP MFIs 2'!G14+'MPI MIF 2-IIP MFIs 2'!M14</f>
        <v>94697</v>
      </c>
      <c r="E15" s="25">
        <f t="shared" si="2"/>
        <v>-33126</v>
      </c>
      <c r="F15" s="25">
        <f t="shared" si="3"/>
        <v>655</v>
      </c>
      <c r="G15" s="25">
        <v>650</v>
      </c>
      <c r="H15" s="25">
        <v>5</v>
      </c>
      <c r="I15" s="25">
        <f t="shared" si="4"/>
        <v>33781</v>
      </c>
      <c r="J15" s="25">
        <v>32528</v>
      </c>
      <c r="K15" s="25">
        <v>1253</v>
      </c>
      <c r="L15" s="25">
        <f t="shared" si="5"/>
        <v>-15982</v>
      </c>
      <c r="M15" s="25">
        <f t="shared" si="6"/>
        <v>5528</v>
      </c>
      <c r="N15" s="25">
        <v>28</v>
      </c>
      <c r="O15" s="25">
        <f t="shared" si="7"/>
        <v>5500</v>
      </c>
      <c r="P15" s="25">
        <v>5493</v>
      </c>
      <c r="Q15" s="25">
        <v>7</v>
      </c>
      <c r="R15" s="25">
        <f t="shared" si="8"/>
        <v>21510</v>
      </c>
      <c r="S15" s="25">
        <v>17283</v>
      </c>
      <c r="T15" s="25">
        <f t="shared" si="9"/>
        <v>4227</v>
      </c>
      <c r="U15" s="25">
        <v>3953</v>
      </c>
      <c r="V15" s="25">
        <v>274</v>
      </c>
    </row>
    <row r="16" spans="1:65" ht="21" customHeight="1" x14ac:dyDescent="0.2">
      <c r="A16" s="26" t="s">
        <v>14</v>
      </c>
      <c r="B16" s="27">
        <f t="shared" si="1"/>
        <v>-12302</v>
      </c>
      <c r="C16" s="27">
        <f>+F16+M16+'MPI MIF 2-IIP MFIs 2'!C15+'MPI MIF 2-IIP MFIs 2'!L15</f>
        <v>83358</v>
      </c>
      <c r="D16" s="27">
        <f>+I16+R16+'MPI MIF 2-IIP MFIs 2'!G15+'MPI MIF 2-IIP MFIs 2'!M15</f>
        <v>95660</v>
      </c>
      <c r="E16" s="27">
        <f t="shared" si="2"/>
        <v>-31960</v>
      </c>
      <c r="F16" s="27">
        <f t="shared" si="3"/>
        <v>662</v>
      </c>
      <c r="G16" s="27">
        <v>657</v>
      </c>
      <c r="H16" s="27">
        <v>5</v>
      </c>
      <c r="I16" s="27">
        <f t="shared" si="4"/>
        <v>32622</v>
      </c>
      <c r="J16" s="27">
        <v>31369</v>
      </c>
      <c r="K16" s="27">
        <v>1253</v>
      </c>
      <c r="L16" s="27">
        <f t="shared" si="5"/>
        <v>-19021</v>
      </c>
      <c r="M16" s="27">
        <f t="shared" si="6"/>
        <v>5333</v>
      </c>
      <c r="N16" s="27">
        <v>28</v>
      </c>
      <c r="O16" s="27">
        <f t="shared" si="7"/>
        <v>5305</v>
      </c>
      <c r="P16" s="27">
        <v>5305</v>
      </c>
      <c r="Q16" s="27">
        <v>0</v>
      </c>
      <c r="R16" s="27">
        <f t="shared" si="8"/>
        <v>24354</v>
      </c>
      <c r="S16" s="27">
        <v>18242</v>
      </c>
      <c r="T16" s="27">
        <f t="shared" si="9"/>
        <v>6112</v>
      </c>
      <c r="U16" s="27">
        <v>5813</v>
      </c>
      <c r="V16" s="27">
        <v>299</v>
      </c>
    </row>
    <row r="17" spans="1:29" s="1" customFormat="1" ht="21" customHeight="1" x14ac:dyDescent="0.2">
      <c r="A17" s="24" t="s">
        <v>15</v>
      </c>
      <c r="B17" s="25">
        <f t="shared" si="1"/>
        <v>-11662</v>
      </c>
      <c r="C17" s="25">
        <f>+F17+M17+'MPI MIF 2-IIP MFIs 2'!C16+'MPI MIF 2-IIP MFIs 2'!L16</f>
        <v>87214</v>
      </c>
      <c r="D17" s="25">
        <f>+I17+R17+'MPI MIF 2-IIP MFIs 2'!G16+'MPI MIF 2-IIP MFIs 2'!M16</f>
        <v>98876</v>
      </c>
      <c r="E17" s="25">
        <f t="shared" si="2"/>
        <v>-31823</v>
      </c>
      <c r="F17" s="25">
        <f t="shared" si="3"/>
        <v>659</v>
      </c>
      <c r="G17" s="25">
        <v>654</v>
      </c>
      <c r="H17" s="25">
        <v>5</v>
      </c>
      <c r="I17" s="25">
        <f t="shared" si="4"/>
        <v>32482</v>
      </c>
      <c r="J17" s="25">
        <v>31262</v>
      </c>
      <c r="K17" s="25">
        <v>1220</v>
      </c>
      <c r="L17" s="25">
        <f t="shared" si="5"/>
        <v>-21591</v>
      </c>
      <c r="M17" s="25">
        <f t="shared" si="6"/>
        <v>6268</v>
      </c>
      <c r="N17" s="25">
        <v>27</v>
      </c>
      <c r="O17" s="25">
        <f t="shared" si="7"/>
        <v>6241</v>
      </c>
      <c r="P17" s="25">
        <v>6241</v>
      </c>
      <c r="Q17" s="25">
        <v>0</v>
      </c>
      <c r="R17" s="25">
        <f t="shared" si="8"/>
        <v>27859</v>
      </c>
      <c r="S17" s="25">
        <v>22233</v>
      </c>
      <c r="T17" s="25">
        <f t="shared" si="9"/>
        <v>5626</v>
      </c>
      <c r="U17" s="25">
        <v>5335</v>
      </c>
      <c r="V17" s="25">
        <v>291</v>
      </c>
      <c r="W17"/>
      <c r="X17"/>
      <c r="Y17"/>
      <c r="Z17"/>
      <c r="AA17"/>
      <c r="AB17"/>
      <c r="AC17"/>
    </row>
    <row r="18" spans="1:29" ht="21" customHeight="1" x14ac:dyDescent="0.2">
      <c r="A18" s="26" t="s">
        <v>16</v>
      </c>
      <c r="B18" s="28">
        <f t="shared" si="1"/>
        <v>-20258</v>
      </c>
      <c r="C18" s="28">
        <f>+F18+M18+'MPI MIF 2-IIP MFIs 2'!C17+'MPI MIF 2-IIP MFIs 2'!L17</f>
        <v>83607</v>
      </c>
      <c r="D18" s="28">
        <f>+I18+R18+'MPI MIF 2-IIP MFIs 2'!G17+'MPI MIF 2-IIP MFIs 2'!M17</f>
        <v>103865</v>
      </c>
      <c r="E18" s="28">
        <f t="shared" si="2"/>
        <v>-33110</v>
      </c>
      <c r="F18" s="28">
        <f t="shared" si="3"/>
        <v>651</v>
      </c>
      <c r="G18" s="28">
        <v>646</v>
      </c>
      <c r="H18" s="28">
        <v>5</v>
      </c>
      <c r="I18" s="28">
        <f t="shared" si="4"/>
        <v>33761</v>
      </c>
      <c r="J18" s="28">
        <v>32496</v>
      </c>
      <c r="K18" s="28">
        <v>1265</v>
      </c>
      <c r="L18" s="28">
        <f t="shared" si="5"/>
        <v>-23183</v>
      </c>
      <c r="M18" s="28">
        <f t="shared" si="6"/>
        <v>6367</v>
      </c>
      <c r="N18" s="28">
        <v>27</v>
      </c>
      <c r="O18" s="28">
        <f t="shared" si="7"/>
        <v>6340</v>
      </c>
      <c r="P18" s="28">
        <v>6340</v>
      </c>
      <c r="Q18" s="28">
        <v>0</v>
      </c>
      <c r="R18" s="28">
        <f t="shared" si="8"/>
        <v>29550</v>
      </c>
      <c r="S18" s="28">
        <v>21739</v>
      </c>
      <c r="T18" s="28">
        <f t="shared" si="9"/>
        <v>7811</v>
      </c>
      <c r="U18" s="28">
        <v>7512</v>
      </c>
      <c r="V18" s="28">
        <v>299</v>
      </c>
    </row>
    <row r="19" spans="1:29" ht="21" customHeight="1" x14ac:dyDescent="0.2">
      <c r="A19" s="24" t="s">
        <v>17</v>
      </c>
      <c r="B19" s="25">
        <f t="shared" si="1"/>
        <v>-24368</v>
      </c>
      <c r="C19" s="25">
        <f>+F19+M19+'MPI MIF 2-IIP MFIs 2'!C18+'MPI MIF 2-IIP MFIs 2'!L18</f>
        <v>86664</v>
      </c>
      <c r="D19" s="25">
        <f>+I19+R19+'MPI MIF 2-IIP MFIs 2'!G18+'MPI MIF 2-IIP MFIs 2'!M18</f>
        <v>111032</v>
      </c>
      <c r="E19" s="25">
        <f t="shared" si="2"/>
        <v>-35888</v>
      </c>
      <c r="F19" s="25">
        <f t="shared" si="3"/>
        <v>673</v>
      </c>
      <c r="G19" s="25">
        <v>668</v>
      </c>
      <c r="H19" s="25">
        <v>5</v>
      </c>
      <c r="I19" s="25">
        <f t="shared" si="4"/>
        <v>36561</v>
      </c>
      <c r="J19" s="25">
        <v>35472</v>
      </c>
      <c r="K19" s="25">
        <v>1089</v>
      </c>
      <c r="L19" s="25">
        <f t="shared" si="5"/>
        <v>-27576</v>
      </c>
      <c r="M19" s="25">
        <f t="shared" si="6"/>
        <v>6580</v>
      </c>
      <c r="N19" s="25">
        <v>28</v>
      </c>
      <c r="O19" s="25">
        <f t="shared" si="7"/>
        <v>6552</v>
      </c>
      <c r="P19" s="25">
        <v>6350</v>
      </c>
      <c r="Q19" s="25">
        <v>202</v>
      </c>
      <c r="R19" s="25">
        <f t="shared" si="8"/>
        <v>34156</v>
      </c>
      <c r="S19" s="25">
        <v>24271</v>
      </c>
      <c r="T19" s="25">
        <f t="shared" si="9"/>
        <v>9885</v>
      </c>
      <c r="U19" s="25">
        <v>9612</v>
      </c>
      <c r="V19" s="25">
        <v>273</v>
      </c>
    </row>
    <row r="20" spans="1:29" ht="21" customHeight="1" x14ac:dyDescent="0.2">
      <c r="A20" s="26" t="s">
        <v>18</v>
      </c>
      <c r="B20" s="27">
        <f t="shared" si="1"/>
        <v>-33153</v>
      </c>
      <c r="C20" s="27">
        <f>+F20+M20+'MPI MIF 2-IIP MFIs 2'!C19+'MPI MIF 2-IIP MFIs 2'!L19</f>
        <v>83997</v>
      </c>
      <c r="D20" s="27">
        <f>+I20+R20+'MPI MIF 2-IIP MFIs 2'!G19+'MPI MIF 2-IIP MFIs 2'!M19</f>
        <v>117150</v>
      </c>
      <c r="E20" s="27">
        <f t="shared" si="2"/>
        <v>-35262</v>
      </c>
      <c r="F20" s="27">
        <f t="shared" si="3"/>
        <v>737</v>
      </c>
      <c r="G20" s="27">
        <v>720</v>
      </c>
      <c r="H20" s="27">
        <v>17</v>
      </c>
      <c r="I20" s="27">
        <f t="shared" si="4"/>
        <v>35999</v>
      </c>
      <c r="J20" s="27">
        <v>34885</v>
      </c>
      <c r="K20" s="27">
        <v>1114</v>
      </c>
      <c r="L20" s="27">
        <f t="shared" si="5"/>
        <v>-26502</v>
      </c>
      <c r="M20" s="27">
        <f t="shared" si="6"/>
        <v>6879</v>
      </c>
      <c r="N20" s="27">
        <v>27</v>
      </c>
      <c r="O20" s="27">
        <f t="shared" si="7"/>
        <v>6852</v>
      </c>
      <c r="P20" s="27">
        <v>6650</v>
      </c>
      <c r="Q20" s="27">
        <v>202</v>
      </c>
      <c r="R20" s="27">
        <f t="shared" si="8"/>
        <v>33381</v>
      </c>
      <c r="S20" s="27">
        <v>22201</v>
      </c>
      <c r="T20" s="27">
        <f t="shared" si="9"/>
        <v>11180</v>
      </c>
      <c r="U20" s="27">
        <v>10658</v>
      </c>
      <c r="V20" s="27">
        <v>522</v>
      </c>
    </row>
    <row r="21" spans="1:29" ht="21" customHeight="1" x14ac:dyDescent="0.2">
      <c r="A21" s="24" t="s">
        <v>19</v>
      </c>
      <c r="B21" s="25">
        <f t="shared" si="1"/>
        <v>-30477</v>
      </c>
      <c r="C21" s="25">
        <f>+F21+M21+'MPI MIF 2-IIP MFIs 2'!C20+'MPI MIF 2-IIP MFIs 2'!L20</f>
        <v>84807</v>
      </c>
      <c r="D21" s="25">
        <f>+I21+R21+'MPI MIF 2-IIP MFIs 2'!G20+'MPI MIF 2-IIP MFIs 2'!M20</f>
        <v>115284</v>
      </c>
      <c r="E21" s="25">
        <f t="shared" si="2"/>
        <v>-30023</v>
      </c>
      <c r="F21" s="25">
        <f t="shared" si="3"/>
        <v>898</v>
      </c>
      <c r="G21" s="25">
        <v>882</v>
      </c>
      <c r="H21" s="25">
        <v>16</v>
      </c>
      <c r="I21" s="25">
        <f t="shared" si="4"/>
        <v>30921</v>
      </c>
      <c r="J21" s="25">
        <v>29885</v>
      </c>
      <c r="K21" s="25">
        <v>1036</v>
      </c>
      <c r="L21" s="25">
        <f t="shared" si="5"/>
        <v>-26691</v>
      </c>
      <c r="M21" s="25">
        <f t="shared" si="6"/>
        <v>6701</v>
      </c>
      <c r="N21" s="25">
        <v>27</v>
      </c>
      <c r="O21" s="25">
        <f t="shared" si="7"/>
        <v>6674</v>
      </c>
      <c r="P21" s="25">
        <v>6205</v>
      </c>
      <c r="Q21" s="25">
        <v>469</v>
      </c>
      <c r="R21" s="25">
        <f t="shared" si="8"/>
        <v>33392</v>
      </c>
      <c r="S21" s="25">
        <v>22966</v>
      </c>
      <c r="T21" s="25">
        <f t="shared" si="9"/>
        <v>10426</v>
      </c>
      <c r="U21" s="25">
        <v>10116</v>
      </c>
      <c r="V21" s="25">
        <v>310</v>
      </c>
    </row>
    <row r="22" spans="1:29" ht="21" customHeight="1" x14ac:dyDescent="0.2">
      <c r="A22" s="26" t="s">
        <v>20</v>
      </c>
      <c r="B22" s="28">
        <f t="shared" si="1"/>
        <v>-39937</v>
      </c>
      <c r="C22" s="28">
        <f>+F22+M22+'MPI MIF 2-IIP MFIs 2'!C21+'MPI MIF 2-IIP MFIs 2'!L21</f>
        <v>86645</v>
      </c>
      <c r="D22" s="28">
        <f>+I22+R22+'MPI MIF 2-IIP MFIs 2'!G21+'MPI MIF 2-IIP MFIs 2'!M21</f>
        <v>126582</v>
      </c>
      <c r="E22" s="28">
        <f t="shared" si="2"/>
        <v>-32591</v>
      </c>
      <c r="F22" s="28">
        <f t="shared" si="3"/>
        <v>922</v>
      </c>
      <c r="G22" s="28">
        <v>907</v>
      </c>
      <c r="H22" s="28">
        <v>15</v>
      </c>
      <c r="I22" s="28">
        <f t="shared" si="4"/>
        <v>33513</v>
      </c>
      <c r="J22" s="28">
        <v>32140</v>
      </c>
      <c r="K22" s="28">
        <v>1373</v>
      </c>
      <c r="L22" s="28">
        <f t="shared" si="5"/>
        <v>-28928</v>
      </c>
      <c r="M22" s="28">
        <f t="shared" si="6"/>
        <v>7403</v>
      </c>
      <c r="N22" s="28">
        <v>27</v>
      </c>
      <c r="O22" s="28">
        <f t="shared" si="7"/>
        <v>7376</v>
      </c>
      <c r="P22" s="28">
        <v>6868</v>
      </c>
      <c r="Q22" s="28">
        <v>508</v>
      </c>
      <c r="R22" s="28">
        <f t="shared" si="8"/>
        <v>36331</v>
      </c>
      <c r="S22" s="28">
        <v>25715</v>
      </c>
      <c r="T22" s="28">
        <f t="shared" si="9"/>
        <v>10616</v>
      </c>
      <c r="U22" s="28">
        <v>10317</v>
      </c>
      <c r="V22" s="28">
        <v>299</v>
      </c>
    </row>
    <row r="23" spans="1:29" s="1" customFormat="1" ht="21" customHeight="1" x14ac:dyDescent="0.2">
      <c r="A23" s="24" t="s">
        <v>21</v>
      </c>
      <c r="B23" s="25">
        <f t="shared" si="1"/>
        <v>-44984</v>
      </c>
      <c r="C23" s="25">
        <f>+F23+M23+'MPI MIF 2-IIP MFIs 2'!C22+'MPI MIF 2-IIP MFIs 2'!L22</f>
        <v>86747</v>
      </c>
      <c r="D23" s="25">
        <f>+I23+R23+'MPI MIF 2-IIP MFIs 2'!G22+'MPI MIF 2-IIP MFIs 2'!M22</f>
        <v>131731</v>
      </c>
      <c r="E23" s="25">
        <f t="shared" si="2"/>
        <v>-33721</v>
      </c>
      <c r="F23" s="25">
        <f t="shared" si="3"/>
        <v>1171</v>
      </c>
      <c r="G23" s="25">
        <v>1156</v>
      </c>
      <c r="H23" s="25">
        <v>15</v>
      </c>
      <c r="I23" s="25">
        <f t="shared" si="4"/>
        <v>34892</v>
      </c>
      <c r="J23" s="25">
        <v>33510</v>
      </c>
      <c r="K23" s="25">
        <v>1382</v>
      </c>
      <c r="L23" s="25">
        <f t="shared" si="5"/>
        <v>-25769</v>
      </c>
      <c r="M23" s="25">
        <f t="shared" si="6"/>
        <v>7777</v>
      </c>
      <c r="N23" s="25">
        <v>39</v>
      </c>
      <c r="O23" s="25">
        <f t="shared" si="7"/>
        <v>7738</v>
      </c>
      <c r="P23" s="25">
        <v>7738</v>
      </c>
      <c r="Q23" s="25">
        <v>0</v>
      </c>
      <c r="R23" s="25">
        <f t="shared" si="8"/>
        <v>33546</v>
      </c>
      <c r="S23" s="25">
        <v>28032</v>
      </c>
      <c r="T23" s="25">
        <f t="shared" si="9"/>
        <v>5514</v>
      </c>
      <c r="U23" s="25">
        <v>5234</v>
      </c>
      <c r="V23" s="25">
        <v>280</v>
      </c>
      <c r="W23"/>
      <c r="X23"/>
      <c r="Y23"/>
      <c r="Z23"/>
      <c r="AA23"/>
      <c r="AB23"/>
      <c r="AC23"/>
    </row>
    <row r="24" spans="1:29" ht="21" customHeight="1" x14ac:dyDescent="0.2">
      <c r="A24" s="26" t="s">
        <v>22</v>
      </c>
      <c r="B24" s="27">
        <f t="shared" si="1"/>
        <v>-68257</v>
      </c>
      <c r="C24" s="27">
        <f>+F24+M24+'MPI MIF 2-IIP MFIs 2'!C23+'MPI MIF 2-IIP MFIs 2'!L23</f>
        <v>76545</v>
      </c>
      <c r="D24" s="27">
        <f>+I24+R24+'MPI MIF 2-IIP MFIs 2'!G23+'MPI MIF 2-IIP MFIs 2'!M23</f>
        <v>144802</v>
      </c>
      <c r="E24" s="27">
        <f t="shared" si="2"/>
        <v>-33474</v>
      </c>
      <c r="F24" s="27">
        <f t="shared" si="3"/>
        <v>1178</v>
      </c>
      <c r="G24" s="27">
        <v>1163</v>
      </c>
      <c r="H24" s="27">
        <v>15</v>
      </c>
      <c r="I24" s="27">
        <f t="shared" si="4"/>
        <v>34652</v>
      </c>
      <c r="J24" s="27">
        <v>33114</v>
      </c>
      <c r="K24" s="27">
        <v>1538</v>
      </c>
      <c r="L24" s="27">
        <f t="shared" si="5"/>
        <v>-28039</v>
      </c>
      <c r="M24" s="27">
        <f t="shared" si="6"/>
        <v>8027</v>
      </c>
      <c r="N24" s="27">
        <v>44</v>
      </c>
      <c r="O24" s="27">
        <f t="shared" si="7"/>
        <v>7983</v>
      </c>
      <c r="P24" s="27">
        <v>7964</v>
      </c>
      <c r="Q24" s="27">
        <v>19</v>
      </c>
      <c r="R24" s="27">
        <f t="shared" si="8"/>
        <v>36066</v>
      </c>
      <c r="S24" s="27">
        <v>30689</v>
      </c>
      <c r="T24" s="27">
        <f t="shared" si="9"/>
        <v>5377</v>
      </c>
      <c r="U24" s="27">
        <v>5058</v>
      </c>
      <c r="V24" s="27">
        <v>319</v>
      </c>
    </row>
    <row r="25" spans="1:29" ht="21" customHeight="1" x14ac:dyDescent="0.2">
      <c r="A25" s="24" t="s">
        <v>23</v>
      </c>
      <c r="B25" s="25">
        <f t="shared" si="1"/>
        <v>-79161</v>
      </c>
      <c r="C25" s="25">
        <f>+F25+M25+'MPI MIF 2-IIP MFIs 2'!C24+'MPI MIF 2-IIP MFIs 2'!L24</f>
        <v>78572</v>
      </c>
      <c r="D25" s="25">
        <f>+I25+R25+'MPI MIF 2-IIP MFIs 2'!G24+'MPI MIF 2-IIP MFIs 2'!M24</f>
        <v>157733</v>
      </c>
      <c r="E25" s="25">
        <f t="shared" si="2"/>
        <v>-34864</v>
      </c>
      <c r="F25" s="25">
        <f t="shared" si="3"/>
        <v>1268</v>
      </c>
      <c r="G25" s="25">
        <v>1254</v>
      </c>
      <c r="H25" s="25">
        <v>14</v>
      </c>
      <c r="I25" s="25">
        <f t="shared" si="4"/>
        <v>36132</v>
      </c>
      <c r="J25" s="25">
        <v>34173</v>
      </c>
      <c r="K25" s="25">
        <v>1959</v>
      </c>
      <c r="L25" s="25">
        <f t="shared" si="5"/>
        <v>-24581</v>
      </c>
      <c r="M25" s="25">
        <f t="shared" si="6"/>
        <v>7899</v>
      </c>
      <c r="N25" s="25">
        <v>42</v>
      </c>
      <c r="O25" s="25">
        <f t="shared" si="7"/>
        <v>7857</v>
      </c>
      <c r="P25" s="25">
        <v>7857</v>
      </c>
      <c r="Q25" s="25">
        <v>0</v>
      </c>
      <c r="R25" s="25">
        <f t="shared" si="8"/>
        <v>32480</v>
      </c>
      <c r="S25" s="25">
        <v>28232</v>
      </c>
      <c r="T25" s="25">
        <f t="shared" si="9"/>
        <v>4248</v>
      </c>
      <c r="U25" s="25">
        <v>3934</v>
      </c>
      <c r="V25" s="25">
        <v>314</v>
      </c>
    </row>
    <row r="26" spans="1:29" ht="21" customHeight="1" x14ac:dyDescent="0.2">
      <c r="A26" s="26" t="s">
        <v>0</v>
      </c>
      <c r="B26" s="28">
        <f t="shared" si="1"/>
        <v>-96981</v>
      </c>
      <c r="C26" s="28">
        <f>+F26+M26+'MPI MIF 2-IIP MFIs 2'!C25+'MPI MIF 2-IIP MFIs 2'!L25</f>
        <v>74478</v>
      </c>
      <c r="D26" s="28">
        <f>+I26+R26+'MPI MIF 2-IIP MFIs 2'!G25+'MPI MIF 2-IIP MFIs 2'!M25</f>
        <v>171459</v>
      </c>
      <c r="E26" s="28">
        <f t="shared" si="2"/>
        <v>-37230</v>
      </c>
      <c r="F26" s="28">
        <f t="shared" si="3"/>
        <v>1272</v>
      </c>
      <c r="G26" s="28">
        <v>1259</v>
      </c>
      <c r="H26" s="28">
        <v>13</v>
      </c>
      <c r="I26" s="28">
        <f t="shared" si="4"/>
        <v>38502</v>
      </c>
      <c r="J26" s="28">
        <v>35818</v>
      </c>
      <c r="K26" s="28">
        <v>2684</v>
      </c>
      <c r="L26" s="28">
        <f t="shared" si="5"/>
        <v>-33404</v>
      </c>
      <c r="M26" s="28">
        <f t="shared" si="6"/>
        <v>6088</v>
      </c>
      <c r="N26" s="28">
        <v>47</v>
      </c>
      <c r="O26" s="28">
        <f t="shared" si="7"/>
        <v>6041</v>
      </c>
      <c r="P26" s="28">
        <v>6026</v>
      </c>
      <c r="Q26" s="28">
        <v>15</v>
      </c>
      <c r="R26" s="28">
        <f t="shared" si="8"/>
        <v>39492</v>
      </c>
      <c r="S26" s="28">
        <v>35334</v>
      </c>
      <c r="T26" s="28">
        <f t="shared" si="9"/>
        <v>4158</v>
      </c>
      <c r="U26" s="28">
        <v>3825</v>
      </c>
      <c r="V26" s="28">
        <v>333</v>
      </c>
    </row>
    <row r="27" spans="1:29" ht="21" customHeight="1" x14ac:dyDescent="0.2">
      <c r="A27" s="24" t="s">
        <v>1</v>
      </c>
      <c r="B27" s="25">
        <f t="shared" si="1"/>
        <v>-98959</v>
      </c>
      <c r="C27" s="25">
        <f>+F27+M27+'MPI MIF 2-IIP MFIs 2'!C26+'MPI MIF 2-IIP MFIs 2'!L26</f>
        <v>76309</v>
      </c>
      <c r="D27" s="25">
        <f>+I27+R27+'MPI MIF 2-IIP MFIs 2'!G26+'MPI MIF 2-IIP MFIs 2'!M26</f>
        <v>175268</v>
      </c>
      <c r="E27" s="25">
        <f t="shared" si="2"/>
        <v>-38163</v>
      </c>
      <c r="F27" s="25">
        <f t="shared" si="3"/>
        <v>1206</v>
      </c>
      <c r="G27" s="25">
        <v>1194</v>
      </c>
      <c r="H27" s="25">
        <v>12</v>
      </c>
      <c r="I27" s="25">
        <f t="shared" si="4"/>
        <v>39369</v>
      </c>
      <c r="J27" s="25">
        <v>36695</v>
      </c>
      <c r="K27" s="25">
        <v>2674</v>
      </c>
      <c r="L27" s="25">
        <f t="shared" si="5"/>
        <v>-28287</v>
      </c>
      <c r="M27" s="25">
        <f t="shared" si="6"/>
        <v>6122</v>
      </c>
      <c r="N27" s="25">
        <v>45</v>
      </c>
      <c r="O27" s="25">
        <f t="shared" si="7"/>
        <v>6077</v>
      </c>
      <c r="P27" s="25">
        <v>6077</v>
      </c>
      <c r="Q27" s="25">
        <v>0</v>
      </c>
      <c r="R27" s="25">
        <f t="shared" si="8"/>
        <v>34409</v>
      </c>
      <c r="S27" s="25">
        <v>29895</v>
      </c>
      <c r="T27" s="25">
        <f t="shared" si="9"/>
        <v>4514</v>
      </c>
      <c r="U27" s="25">
        <v>4275</v>
      </c>
      <c r="V27" s="25">
        <v>239</v>
      </c>
    </row>
    <row r="28" spans="1:29" ht="21" customHeight="1" x14ac:dyDescent="0.2">
      <c r="A28" s="26" t="s">
        <v>24</v>
      </c>
      <c r="B28" s="27">
        <f t="shared" si="1"/>
        <v>-117946</v>
      </c>
      <c r="C28" s="27">
        <f>+F28+M28+'MPI MIF 2-IIP MFIs 2'!C27+'MPI MIF 2-IIP MFIs 2'!L27</f>
        <v>67820</v>
      </c>
      <c r="D28" s="27">
        <f>+I28+R28+'MPI MIF 2-IIP MFIs 2'!G27+'MPI MIF 2-IIP MFIs 2'!M27</f>
        <v>185766</v>
      </c>
      <c r="E28" s="27">
        <f t="shared" si="2"/>
        <v>-41208</v>
      </c>
      <c r="F28" s="27">
        <f t="shared" si="3"/>
        <v>1136</v>
      </c>
      <c r="G28" s="27">
        <v>1125</v>
      </c>
      <c r="H28" s="27">
        <v>11</v>
      </c>
      <c r="I28" s="27">
        <f t="shared" si="4"/>
        <v>42344</v>
      </c>
      <c r="J28" s="27">
        <v>39079</v>
      </c>
      <c r="K28" s="27">
        <v>3265</v>
      </c>
      <c r="L28" s="27">
        <f t="shared" si="5"/>
        <v>-24942</v>
      </c>
      <c r="M28" s="27">
        <f t="shared" si="6"/>
        <v>5955</v>
      </c>
      <c r="N28" s="27">
        <v>50</v>
      </c>
      <c r="O28" s="27">
        <f t="shared" si="7"/>
        <v>5905</v>
      </c>
      <c r="P28" s="27">
        <v>5791</v>
      </c>
      <c r="Q28" s="27">
        <v>114</v>
      </c>
      <c r="R28" s="27">
        <f t="shared" si="8"/>
        <v>30897</v>
      </c>
      <c r="S28" s="27">
        <v>27779</v>
      </c>
      <c r="T28" s="27">
        <f t="shared" si="9"/>
        <v>3118</v>
      </c>
      <c r="U28" s="27">
        <v>2900</v>
      </c>
      <c r="V28" s="27">
        <v>218</v>
      </c>
    </row>
    <row r="29" spans="1:29" ht="21" customHeight="1" x14ac:dyDescent="0.2">
      <c r="A29" s="24" t="s">
        <v>25</v>
      </c>
      <c r="B29" s="25">
        <f t="shared" si="1"/>
        <v>-142032</v>
      </c>
      <c r="C29" s="25">
        <f>+F29+M29+'MPI MIF 2-IIP MFIs 2'!C28+'MPI MIF 2-IIP MFIs 2'!L28</f>
        <v>64634</v>
      </c>
      <c r="D29" s="25">
        <f>+I29+R29+'MPI MIF 2-IIP MFIs 2'!G28+'MPI MIF 2-IIP MFIs 2'!M28</f>
        <v>206666</v>
      </c>
      <c r="E29" s="25">
        <f t="shared" si="2"/>
        <v>-42529</v>
      </c>
      <c r="F29" s="25">
        <f t="shared" si="3"/>
        <v>1092</v>
      </c>
      <c r="G29" s="25">
        <v>1080</v>
      </c>
      <c r="H29" s="25">
        <v>12</v>
      </c>
      <c r="I29" s="25">
        <f t="shared" si="4"/>
        <v>43621</v>
      </c>
      <c r="J29" s="25">
        <v>40041</v>
      </c>
      <c r="K29" s="25">
        <v>3580</v>
      </c>
      <c r="L29" s="25">
        <f t="shared" si="5"/>
        <v>-27228</v>
      </c>
      <c r="M29" s="25">
        <f t="shared" si="6"/>
        <v>4980</v>
      </c>
      <c r="N29" s="25">
        <v>49</v>
      </c>
      <c r="O29" s="25">
        <f t="shared" si="7"/>
        <v>4931</v>
      </c>
      <c r="P29" s="25">
        <v>4468</v>
      </c>
      <c r="Q29" s="25">
        <v>463</v>
      </c>
      <c r="R29" s="25">
        <f t="shared" si="8"/>
        <v>32208</v>
      </c>
      <c r="S29" s="25">
        <v>29071</v>
      </c>
      <c r="T29" s="25">
        <f t="shared" si="9"/>
        <v>3137</v>
      </c>
      <c r="U29" s="25">
        <v>2910</v>
      </c>
      <c r="V29" s="25">
        <v>227</v>
      </c>
    </row>
    <row r="30" spans="1:29" ht="21" customHeight="1" x14ac:dyDescent="0.2">
      <c r="A30" s="26" t="s">
        <v>26</v>
      </c>
      <c r="B30" s="28">
        <f t="shared" si="1"/>
        <v>-188128</v>
      </c>
      <c r="C30" s="28">
        <f>+F30+M30+'MPI MIF 2-IIP MFIs 2'!C29+'MPI MIF 2-IIP MFIs 2'!L29</f>
        <v>61954</v>
      </c>
      <c r="D30" s="28">
        <f>+I30+R30+'MPI MIF 2-IIP MFIs 2'!G29+'MPI MIF 2-IIP MFIs 2'!M29</f>
        <v>250082</v>
      </c>
      <c r="E30" s="28">
        <f t="shared" si="2"/>
        <v>-43682</v>
      </c>
      <c r="F30" s="28">
        <f t="shared" si="3"/>
        <v>1272</v>
      </c>
      <c r="G30" s="28">
        <v>1257</v>
      </c>
      <c r="H30" s="28">
        <v>15</v>
      </c>
      <c r="I30" s="28">
        <f t="shared" si="4"/>
        <v>44954</v>
      </c>
      <c r="J30" s="28">
        <v>40739</v>
      </c>
      <c r="K30" s="28">
        <v>4215</v>
      </c>
      <c r="L30" s="28">
        <f t="shared" si="5"/>
        <v>-21157</v>
      </c>
      <c r="M30" s="28">
        <f t="shared" si="6"/>
        <v>3477</v>
      </c>
      <c r="N30" s="28">
        <v>40</v>
      </c>
      <c r="O30" s="28">
        <f t="shared" si="7"/>
        <v>3437</v>
      </c>
      <c r="P30" s="28">
        <v>3437</v>
      </c>
      <c r="Q30" s="28">
        <v>0</v>
      </c>
      <c r="R30" s="28">
        <f t="shared" si="8"/>
        <v>24634</v>
      </c>
      <c r="S30" s="28">
        <v>20814</v>
      </c>
      <c r="T30" s="28">
        <f t="shared" si="9"/>
        <v>3820</v>
      </c>
      <c r="U30" s="28">
        <v>3524</v>
      </c>
      <c r="V30" s="28">
        <v>296</v>
      </c>
    </row>
    <row r="31" spans="1:29" ht="21" customHeight="1" x14ac:dyDescent="0.2">
      <c r="A31" s="24" t="s">
        <v>78</v>
      </c>
      <c r="B31" s="25">
        <f t="shared" ref="B31:B38" si="10">+C31-D31</f>
        <v>-206892</v>
      </c>
      <c r="C31" s="25">
        <f>+F31+M31+'MPI MIF 2-IIP MFIs 2'!C30+'MPI MIF 2-IIP MFIs 2'!L30</f>
        <v>51462</v>
      </c>
      <c r="D31" s="25">
        <f>+I31+R31+'MPI MIF 2-IIP MFIs 2'!G30+'MPI MIF 2-IIP MFIs 2'!M30</f>
        <v>258354</v>
      </c>
      <c r="E31" s="25">
        <f t="shared" ref="E31:E38" si="11">+F31-I31</f>
        <v>-44803</v>
      </c>
      <c r="F31" s="25">
        <f t="shared" ref="F31:F38" si="12">+G31+H31</f>
        <v>1427</v>
      </c>
      <c r="G31" s="25">
        <v>1409</v>
      </c>
      <c r="H31" s="25">
        <v>18</v>
      </c>
      <c r="I31" s="25">
        <f t="shared" ref="I31:I38" si="13">+J31+K31</f>
        <v>46230</v>
      </c>
      <c r="J31" s="25">
        <v>41281</v>
      </c>
      <c r="K31" s="25">
        <v>4949</v>
      </c>
      <c r="L31" s="25">
        <f t="shared" ref="L31:L38" si="14">+M31-R31</f>
        <v>-13157</v>
      </c>
      <c r="M31" s="25">
        <f t="shared" ref="M31:M38" si="15">+N31+O31</f>
        <v>3130</v>
      </c>
      <c r="N31" s="25">
        <v>44</v>
      </c>
      <c r="O31" s="25">
        <f t="shared" ref="O31:O38" si="16">+P31+Q31</f>
        <v>3086</v>
      </c>
      <c r="P31" s="25">
        <v>3086</v>
      </c>
      <c r="Q31" s="25">
        <v>0</v>
      </c>
      <c r="R31" s="25">
        <f t="shared" ref="R31:R38" si="17">+S31+T31</f>
        <v>16287</v>
      </c>
      <c r="S31" s="25">
        <v>11551</v>
      </c>
      <c r="T31" s="25">
        <f t="shared" ref="T31:T38" si="18">+U31+V31</f>
        <v>4736</v>
      </c>
      <c r="U31" s="25">
        <v>4421</v>
      </c>
      <c r="V31" s="25">
        <v>315</v>
      </c>
    </row>
    <row r="32" spans="1:29" ht="21" customHeight="1" x14ac:dyDescent="0.2">
      <c r="A32" s="26" t="s">
        <v>79</v>
      </c>
      <c r="B32" s="27">
        <f t="shared" si="10"/>
        <v>-205325</v>
      </c>
      <c r="C32" s="27">
        <f>+F32+M32+'MPI MIF 2-IIP MFIs 2'!C31+'MPI MIF 2-IIP MFIs 2'!L31</f>
        <v>47153</v>
      </c>
      <c r="D32" s="27">
        <f>+I32+R32+'MPI MIF 2-IIP MFIs 2'!G31+'MPI MIF 2-IIP MFIs 2'!M31</f>
        <v>252478</v>
      </c>
      <c r="E32" s="27">
        <f t="shared" si="11"/>
        <v>-47985</v>
      </c>
      <c r="F32" s="27">
        <f t="shared" si="12"/>
        <v>1428</v>
      </c>
      <c r="G32" s="27">
        <v>1411</v>
      </c>
      <c r="H32" s="27">
        <v>17</v>
      </c>
      <c r="I32" s="27">
        <f t="shared" si="13"/>
        <v>49413</v>
      </c>
      <c r="J32" s="27">
        <v>43835</v>
      </c>
      <c r="K32" s="27">
        <v>5578</v>
      </c>
      <c r="L32" s="27">
        <f t="shared" si="14"/>
        <v>-17279</v>
      </c>
      <c r="M32" s="27">
        <f t="shared" si="15"/>
        <v>2265</v>
      </c>
      <c r="N32" s="27">
        <v>43</v>
      </c>
      <c r="O32" s="27">
        <f t="shared" si="16"/>
        <v>2222</v>
      </c>
      <c r="P32" s="27">
        <v>2222</v>
      </c>
      <c r="Q32" s="27">
        <v>0</v>
      </c>
      <c r="R32" s="27">
        <f t="shared" si="17"/>
        <v>19544</v>
      </c>
      <c r="S32" s="27">
        <v>15661</v>
      </c>
      <c r="T32" s="27">
        <f t="shared" si="18"/>
        <v>3883</v>
      </c>
      <c r="U32" s="27">
        <v>3838</v>
      </c>
      <c r="V32" s="27">
        <v>45</v>
      </c>
    </row>
    <row r="33" spans="1:22" ht="21" customHeight="1" x14ac:dyDescent="0.2">
      <c r="A33" s="24" t="s">
        <v>80</v>
      </c>
      <c r="B33" s="25">
        <f t="shared" si="10"/>
        <v>-210869</v>
      </c>
      <c r="C33" s="25">
        <f>+F33+M33+'MPI MIF 2-IIP MFIs 2'!C32+'MPI MIF 2-IIP MFIs 2'!L32</f>
        <v>41514</v>
      </c>
      <c r="D33" s="25">
        <f>+I33+R33+'MPI MIF 2-IIP MFIs 2'!G32+'MPI MIF 2-IIP MFIs 2'!M32</f>
        <v>252383</v>
      </c>
      <c r="E33" s="25">
        <f t="shared" si="11"/>
        <v>-48508</v>
      </c>
      <c r="F33" s="25">
        <f t="shared" si="12"/>
        <v>1345</v>
      </c>
      <c r="G33" s="25">
        <v>1330</v>
      </c>
      <c r="H33" s="25">
        <v>15</v>
      </c>
      <c r="I33" s="25">
        <f t="shared" si="13"/>
        <v>49853</v>
      </c>
      <c r="J33" s="25">
        <v>44531</v>
      </c>
      <c r="K33" s="25">
        <v>5322</v>
      </c>
      <c r="L33" s="25">
        <f t="shared" si="14"/>
        <v>-24884</v>
      </c>
      <c r="M33" s="25">
        <f t="shared" si="15"/>
        <v>1916</v>
      </c>
      <c r="N33" s="25">
        <v>39</v>
      </c>
      <c r="O33" s="25">
        <f t="shared" si="16"/>
        <v>1877</v>
      </c>
      <c r="P33" s="25">
        <v>1877</v>
      </c>
      <c r="Q33" s="25">
        <v>0</v>
      </c>
      <c r="R33" s="25">
        <f t="shared" si="17"/>
        <v>26800</v>
      </c>
      <c r="S33" s="25">
        <v>23091</v>
      </c>
      <c r="T33" s="25">
        <f t="shared" si="18"/>
        <v>3709</v>
      </c>
      <c r="U33" s="25">
        <v>3667</v>
      </c>
      <c r="V33" s="25">
        <v>42</v>
      </c>
    </row>
    <row r="34" spans="1:22" ht="21" customHeight="1" x14ac:dyDescent="0.2">
      <c r="A34" s="26" t="s">
        <v>81</v>
      </c>
      <c r="B34" s="28">
        <f t="shared" si="10"/>
        <v>-217027</v>
      </c>
      <c r="C34" s="28">
        <f>+F34+M34+'MPI MIF 2-IIP MFIs 2'!C33+'MPI MIF 2-IIP MFIs 2'!L33</f>
        <v>34317</v>
      </c>
      <c r="D34" s="28">
        <f>+I34+R34+'MPI MIF 2-IIP MFIs 2'!G33+'MPI MIF 2-IIP MFIs 2'!M33</f>
        <v>251344</v>
      </c>
      <c r="E34" s="28">
        <f t="shared" si="11"/>
        <v>-49155</v>
      </c>
      <c r="F34" s="28">
        <f t="shared" si="12"/>
        <v>1371</v>
      </c>
      <c r="G34" s="28">
        <v>1360</v>
      </c>
      <c r="H34" s="28">
        <v>11</v>
      </c>
      <c r="I34" s="28">
        <f t="shared" si="13"/>
        <v>50526</v>
      </c>
      <c r="J34" s="28">
        <v>45274</v>
      </c>
      <c r="K34" s="28">
        <v>5252</v>
      </c>
      <c r="L34" s="28">
        <f t="shared" si="14"/>
        <v>-29063</v>
      </c>
      <c r="M34" s="28">
        <f t="shared" si="15"/>
        <v>1794</v>
      </c>
      <c r="N34" s="28">
        <v>43</v>
      </c>
      <c r="O34" s="28">
        <f t="shared" si="16"/>
        <v>1751</v>
      </c>
      <c r="P34" s="28">
        <v>1751</v>
      </c>
      <c r="Q34" s="28">
        <v>0</v>
      </c>
      <c r="R34" s="28">
        <f t="shared" si="17"/>
        <v>30857</v>
      </c>
      <c r="S34" s="28">
        <v>27538</v>
      </c>
      <c r="T34" s="28">
        <f t="shared" si="18"/>
        <v>3319</v>
      </c>
      <c r="U34" s="28">
        <v>3278</v>
      </c>
      <c r="V34" s="28">
        <v>41</v>
      </c>
    </row>
    <row r="35" spans="1:22" ht="21" customHeight="1" x14ac:dyDescent="0.2">
      <c r="A35" s="24" t="s">
        <v>82</v>
      </c>
      <c r="B35" s="25">
        <f t="shared" si="10"/>
        <v>-242409</v>
      </c>
      <c r="C35" s="25">
        <f>+F35+M35+'MPI MIF 2-IIP MFIs 2'!C34+'MPI MIF 2-IIP MFIs 2'!L34</f>
        <v>43806</v>
      </c>
      <c r="D35" s="25">
        <f>+I35+R35+'MPI MIF 2-IIP MFIs 2'!G34+'MPI MIF 2-IIP MFIs 2'!M34</f>
        <v>286215</v>
      </c>
      <c r="E35" s="25">
        <f t="shared" si="11"/>
        <v>-73222</v>
      </c>
      <c r="F35" s="25">
        <f t="shared" si="12"/>
        <v>2021</v>
      </c>
      <c r="G35" s="25">
        <v>2021</v>
      </c>
      <c r="H35" s="25">
        <v>0</v>
      </c>
      <c r="I35" s="25">
        <f t="shared" si="13"/>
        <v>75243</v>
      </c>
      <c r="J35" s="25">
        <v>75173</v>
      </c>
      <c r="K35" s="25">
        <v>70</v>
      </c>
      <c r="L35" s="25">
        <f t="shared" si="14"/>
        <v>-31223</v>
      </c>
      <c r="M35" s="25">
        <f t="shared" si="15"/>
        <v>1913</v>
      </c>
      <c r="N35" s="25">
        <v>47</v>
      </c>
      <c r="O35" s="25">
        <f t="shared" si="16"/>
        <v>1866</v>
      </c>
      <c r="P35" s="25">
        <v>1866</v>
      </c>
      <c r="Q35" s="25">
        <v>0</v>
      </c>
      <c r="R35" s="25">
        <f t="shared" si="17"/>
        <v>33136</v>
      </c>
      <c r="S35" s="25">
        <v>29934</v>
      </c>
      <c r="T35" s="25">
        <f t="shared" si="18"/>
        <v>3202</v>
      </c>
      <c r="U35" s="25">
        <v>3160</v>
      </c>
      <c r="V35" s="25">
        <v>42</v>
      </c>
    </row>
    <row r="36" spans="1:22" ht="21" customHeight="1" x14ac:dyDescent="0.2">
      <c r="A36" s="26" t="s">
        <v>83</v>
      </c>
      <c r="B36" s="27">
        <f t="shared" si="10"/>
        <v>-263343</v>
      </c>
      <c r="C36" s="27">
        <f>+F36+M36+'MPI MIF 2-IIP MFIs 2'!C35+'MPI MIF 2-IIP MFIs 2'!L35</f>
        <v>48820</v>
      </c>
      <c r="D36" s="27">
        <f>+I36+R36+'MPI MIF 2-IIP MFIs 2'!G35+'MPI MIF 2-IIP MFIs 2'!M35</f>
        <v>312163</v>
      </c>
      <c r="E36" s="27">
        <f t="shared" si="11"/>
        <v>-73520</v>
      </c>
      <c r="F36" s="27">
        <f t="shared" si="12"/>
        <v>2079</v>
      </c>
      <c r="G36" s="27">
        <v>2079</v>
      </c>
      <c r="H36" s="27">
        <v>0</v>
      </c>
      <c r="I36" s="27">
        <f t="shared" si="13"/>
        <v>75599</v>
      </c>
      <c r="J36" s="27">
        <v>75520</v>
      </c>
      <c r="K36" s="27">
        <v>79</v>
      </c>
      <c r="L36" s="27">
        <f t="shared" si="14"/>
        <v>-23749</v>
      </c>
      <c r="M36" s="27">
        <f t="shared" si="15"/>
        <v>1624</v>
      </c>
      <c r="N36" s="27">
        <v>72</v>
      </c>
      <c r="O36" s="27">
        <f t="shared" si="16"/>
        <v>1552</v>
      </c>
      <c r="P36" s="27">
        <v>1548</v>
      </c>
      <c r="Q36" s="27">
        <v>4</v>
      </c>
      <c r="R36" s="27">
        <f t="shared" si="17"/>
        <v>25373</v>
      </c>
      <c r="S36" s="27">
        <v>20778</v>
      </c>
      <c r="T36" s="27">
        <f t="shared" si="18"/>
        <v>4595</v>
      </c>
      <c r="U36" s="27">
        <v>4587</v>
      </c>
      <c r="V36" s="27">
        <v>8</v>
      </c>
    </row>
    <row r="37" spans="1:22" ht="21" customHeight="1" x14ac:dyDescent="0.2">
      <c r="A37" s="24" t="s">
        <v>84</v>
      </c>
      <c r="B37" s="25">
        <f t="shared" si="10"/>
        <v>-270819</v>
      </c>
      <c r="C37" s="25">
        <f>+F37+M37+'MPI MIF 2-IIP MFIs 2'!C36+'MPI MIF 2-IIP MFIs 2'!L36</f>
        <v>41543</v>
      </c>
      <c r="D37" s="25">
        <f>+I37+R37+'MPI MIF 2-IIP MFIs 2'!G36+'MPI MIF 2-IIP MFIs 2'!M36</f>
        <v>312362</v>
      </c>
      <c r="E37" s="25">
        <f t="shared" si="11"/>
        <v>-80566</v>
      </c>
      <c r="F37" s="25">
        <f t="shared" si="12"/>
        <v>2092</v>
      </c>
      <c r="G37" s="25">
        <v>2092</v>
      </c>
      <c r="H37" s="25">
        <v>0</v>
      </c>
      <c r="I37" s="25">
        <f t="shared" si="13"/>
        <v>82658</v>
      </c>
      <c r="J37" s="25">
        <v>82518</v>
      </c>
      <c r="K37" s="25">
        <v>140</v>
      </c>
      <c r="L37" s="25">
        <f t="shared" si="14"/>
        <v>-27491</v>
      </c>
      <c r="M37" s="25">
        <f t="shared" si="15"/>
        <v>1563</v>
      </c>
      <c r="N37" s="25">
        <v>71</v>
      </c>
      <c r="O37" s="25">
        <f t="shared" si="16"/>
        <v>1492</v>
      </c>
      <c r="P37" s="25">
        <v>1488</v>
      </c>
      <c r="Q37" s="25">
        <v>4</v>
      </c>
      <c r="R37" s="25">
        <f t="shared" si="17"/>
        <v>29054</v>
      </c>
      <c r="S37" s="25">
        <v>24226</v>
      </c>
      <c r="T37" s="25">
        <f t="shared" si="18"/>
        <v>4828</v>
      </c>
      <c r="U37" s="25">
        <v>4743</v>
      </c>
      <c r="V37" s="25">
        <v>85</v>
      </c>
    </row>
    <row r="38" spans="1:22" ht="21" customHeight="1" x14ac:dyDescent="0.2">
      <c r="A38" s="26" t="s">
        <v>85</v>
      </c>
      <c r="B38" s="28">
        <f t="shared" si="10"/>
        <v>-285977</v>
      </c>
      <c r="C38" s="28">
        <f>+F38+M38+'MPI MIF 2-IIP MFIs 2'!C37+'MPI MIF 2-IIP MFIs 2'!L37</f>
        <v>46556</v>
      </c>
      <c r="D38" s="28">
        <f>+I38+R38+'MPI MIF 2-IIP MFIs 2'!G37+'MPI MIF 2-IIP MFIs 2'!M37</f>
        <v>332533</v>
      </c>
      <c r="E38" s="28">
        <f t="shared" si="11"/>
        <v>-84473</v>
      </c>
      <c r="F38" s="28">
        <f t="shared" si="12"/>
        <v>2103</v>
      </c>
      <c r="G38" s="28">
        <v>2103</v>
      </c>
      <c r="H38" s="28">
        <v>0</v>
      </c>
      <c r="I38" s="28">
        <f t="shared" si="13"/>
        <v>86576</v>
      </c>
      <c r="J38" s="28">
        <v>86461</v>
      </c>
      <c r="K38" s="28">
        <v>115</v>
      </c>
      <c r="L38" s="28">
        <f t="shared" si="14"/>
        <v>-29083</v>
      </c>
      <c r="M38" s="28">
        <f t="shared" si="15"/>
        <v>1946</v>
      </c>
      <c r="N38" s="28">
        <v>40</v>
      </c>
      <c r="O38" s="28">
        <f t="shared" si="16"/>
        <v>1906</v>
      </c>
      <c r="P38" s="28">
        <v>1506</v>
      </c>
      <c r="Q38" s="28">
        <v>400</v>
      </c>
      <c r="R38" s="28">
        <f t="shared" si="17"/>
        <v>31029</v>
      </c>
      <c r="S38" s="28">
        <v>26151</v>
      </c>
      <c r="T38" s="28">
        <f t="shared" si="18"/>
        <v>4878</v>
      </c>
      <c r="U38" s="28">
        <v>4820</v>
      </c>
      <c r="V38" s="28">
        <v>58</v>
      </c>
    </row>
    <row r="39" spans="1:22" ht="21" customHeight="1" x14ac:dyDescent="0.2">
      <c r="A39" s="24" t="s">
        <v>86</v>
      </c>
      <c r="B39" s="25">
        <f t="shared" ref="B39:B46" si="19">+C39-D39</f>
        <v>-287636</v>
      </c>
      <c r="C39" s="25">
        <f>+F39+M39+'MPI MIF 2-IIP MFIs 2'!C38+'MPI MIF 2-IIP MFIs 2'!L38</f>
        <v>47348</v>
      </c>
      <c r="D39" s="25">
        <f>+I39+R39+'MPI MIF 2-IIP MFIs 2'!G38+'MPI MIF 2-IIP MFIs 2'!M38</f>
        <v>334984</v>
      </c>
      <c r="E39" s="25">
        <f t="shared" ref="E39:E46" si="20">+F39-I39</f>
        <v>-88873</v>
      </c>
      <c r="F39" s="25">
        <f t="shared" ref="F39:F46" si="21">+G39+H39</f>
        <v>2324</v>
      </c>
      <c r="G39" s="25">
        <v>2324</v>
      </c>
      <c r="H39" s="25">
        <v>0</v>
      </c>
      <c r="I39" s="25">
        <f t="shared" ref="I39:I46" si="22">+J39+K39</f>
        <v>91197</v>
      </c>
      <c r="J39" s="25">
        <v>91080</v>
      </c>
      <c r="K39" s="25">
        <v>117</v>
      </c>
      <c r="L39" s="25">
        <f t="shared" ref="L39:L46" si="23">+M39-R39</f>
        <v>-28298</v>
      </c>
      <c r="M39" s="25">
        <f t="shared" ref="M39:M46" si="24">+N39+O39</f>
        <v>1617</v>
      </c>
      <c r="N39" s="25">
        <v>38</v>
      </c>
      <c r="O39" s="25">
        <f t="shared" ref="O39:O46" si="25">+P39+Q39</f>
        <v>1579</v>
      </c>
      <c r="P39" s="25">
        <v>1575</v>
      </c>
      <c r="Q39" s="25">
        <v>4</v>
      </c>
      <c r="R39" s="25">
        <f t="shared" ref="R39:R46" si="26">+S39+T39</f>
        <v>29915</v>
      </c>
      <c r="S39" s="25">
        <v>25110</v>
      </c>
      <c r="T39" s="25">
        <f t="shared" ref="T39:T46" si="27">+U39+V39</f>
        <v>4805</v>
      </c>
      <c r="U39" s="25">
        <v>4799</v>
      </c>
      <c r="V39" s="25">
        <v>6</v>
      </c>
    </row>
    <row r="40" spans="1:22" ht="21" customHeight="1" x14ac:dyDescent="0.2">
      <c r="A40" s="26" t="s">
        <v>87</v>
      </c>
      <c r="B40" s="27">
        <f t="shared" si="19"/>
        <v>-315195</v>
      </c>
      <c r="C40" s="27">
        <f>+F40+M40+'MPI MIF 2-IIP MFIs 2'!C39+'MPI MIF 2-IIP MFIs 2'!L39</f>
        <v>42584</v>
      </c>
      <c r="D40" s="27">
        <f>+I40+R40+'MPI MIF 2-IIP MFIs 2'!G39+'MPI MIF 2-IIP MFIs 2'!M39</f>
        <v>357779</v>
      </c>
      <c r="E40" s="27">
        <f t="shared" si="20"/>
        <v>-90387</v>
      </c>
      <c r="F40" s="27">
        <f t="shared" si="21"/>
        <v>2324</v>
      </c>
      <c r="G40" s="27">
        <v>2324</v>
      </c>
      <c r="H40" s="27">
        <v>0</v>
      </c>
      <c r="I40" s="27">
        <f t="shared" si="22"/>
        <v>92711</v>
      </c>
      <c r="J40" s="27">
        <v>92610</v>
      </c>
      <c r="K40" s="27">
        <v>101</v>
      </c>
      <c r="L40" s="27">
        <f t="shared" si="23"/>
        <v>-25896</v>
      </c>
      <c r="M40" s="27">
        <f t="shared" si="24"/>
        <v>1711</v>
      </c>
      <c r="N40" s="27">
        <v>33</v>
      </c>
      <c r="O40" s="27">
        <f t="shared" si="25"/>
        <v>1678</v>
      </c>
      <c r="P40" s="27">
        <v>1674</v>
      </c>
      <c r="Q40" s="27">
        <v>4</v>
      </c>
      <c r="R40" s="27">
        <f t="shared" si="26"/>
        <v>27607</v>
      </c>
      <c r="S40" s="27">
        <v>22618</v>
      </c>
      <c r="T40" s="27">
        <f t="shared" si="27"/>
        <v>4989</v>
      </c>
      <c r="U40" s="27">
        <v>4985</v>
      </c>
      <c r="V40" s="27">
        <v>4</v>
      </c>
    </row>
    <row r="41" spans="1:22" ht="21" customHeight="1" x14ac:dyDescent="0.2">
      <c r="A41" s="24" t="s">
        <v>88</v>
      </c>
      <c r="B41" s="25">
        <f t="shared" si="19"/>
        <v>-292787</v>
      </c>
      <c r="C41" s="25">
        <f>+F41+M41+'MPI MIF 2-IIP MFIs 2'!C40+'MPI MIF 2-IIP MFIs 2'!L40</f>
        <v>60383</v>
      </c>
      <c r="D41" s="25">
        <f>+I41+R41+'MPI MIF 2-IIP MFIs 2'!G40+'MPI MIF 2-IIP MFIs 2'!M40</f>
        <v>353170</v>
      </c>
      <c r="E41" s="25">
        <f t="shared" si="20"/>
        <v>-81180</v>
      </c>
      <c r="F41" s="25">
        <f t="shared" si="21"/>
        <v>2339</v>
      </c>
      <c r="G41" s="25">
        <v>2339</v>
      </c>
      <c r="H41" s="25">
        <v>0</v>
      </c>
      <c r="I41" s="25">
        <f t="shared" si="22"/>
        <v>83519</v>
      </c>
      <c r="J41" s="25">
        <v>83433</v>
      </c>
      <c r="K41" s="25">
        <v>86</v>
      </c>
      <c r="L41" s="25">
        <f t="shared" si="23"/>
        <v>-21923</v>
      </c>
      <c r="M41" s="25">
        <f t="shared" si="24"/>
        <v>1948</v>
      </c>
      <c r="N41" s="25">
        <v>38</v>
      </c>
      <c r="O41" s="25">
        <f t="shared" si="25"/>
        <v>1910</v>
      </c>
      <c r="P41" s="25">
        <v>1906</v>
      </c>
      <c r="Q41" s="25">
        <v>4</v>
      </c>
      <c r="R41" s="25">
        <f t="shared" si="26"/>
        <v>23871</v>
      </c>
      <c r="S41" s="25">
        <v>18363</v>
      </c>
      <c r="T41" s="25">
        <f t="shared" si="27"/>
        <v>5508</v>
      </c>
      <c r="U41" s="25">
        <v>5502</v>
      </c>
      <c r="V41" s="25">
        <v>6</v>
      </c>
    </row>
    <row r="42" spans="1:22" ht="21" customHeight="1" x14ac:dyDescent="0.2">
      <c r="A42" s="26" t="s">
        <v>89</v>
      </c>
      <c r="B42" s="28">
        <f t="shared" si="19"/>
        <v>-286493</v>
      </c>
      <c r="C42" s="28">
        <f>+F42+M42+'MPI MIF 2-IIP MFIs 2'!C41+'MPI MIF 2-IIP MFIs 2'!L41</f>
        <v>62146</v>
      </c>
      <c r="D42" s="28">
        <f>+I42+R42+'MPI MIF 2-IIP MFIs 2'!G41+'MPI MIF 2-IIP MFIs 2'!M41</f>
        <v>348639</v>
      </c>
      <c r="E42" s="28">
        <f t="shared" si="20"/>
        <v>-82735</v>
      </c>
      <c r="F42" s="28">
        <f t="shared" si="21"/>
        <v>1798</v>
      </c>
      <c r="G42" s="28">
        <v>1798</v>
      </c>
      <c r="H42" s="28">
        <v>0</v>
      </c>
      <c r="I42" s="28">
        <f t="shared" si="22"/>
        <v>84533</v>
      </c>
      <c r="J42" s="28">
        <v>84463</v>
      </c>
      <c r="K42" s="28">
        <v>70</v>
      </c>
      <c r="L42" s="28">
        <f t="shared" si="23"/>
        <v>-21718</v>
      </c>
      <c r="M42" s="28">
        <f t="shared" si="24"/>
        <v>1933</v>
      </c>
      <c r="N42" s="28">
        <v>19</v>
      </c>
      <c r="O42" s="28">
        <f t="shared" si="25"/>
        <v>1914</v>
      </c>
      <c r="P42" s="28">
        <v>1910</v>
      </c>
      <c r="Q42" s="28">
        <v>4</v>
      </c>
      <c r="R42" s="28">
        <f t="shared" si="26"/>
        <v>23651</v>
      </c>
      <c r="S42" s="28">
        <v>18505</v>
      </c>
      <c r="T42" s="28">
        <f t="shared" si="27"/>
        <v>5146</v>
      </c>
      <c r="U42" s="28">
        <v>5139</v>
      </c>
      <c r="V42" s="28">
        <v>7</v>
      </c>
    </row>
    <row r="43" spans="1:22" ht="21" customHeight="1" x14ac:dyDescent="0.2">
      <c r="A43" s="24" t="s">
        <v>90</v>
      </c>
      <c r="B43" s="25">
        <f t="shared" si="19"/>
        <v>-289725</v>
      </c>
      <c r="C43" s="25">
        <f>+F43+M43+'MPI MIF 2-IIP MFIs 2'!C42+'MPI MIF 2-IIP MFIs 2'!L42</f>
        <v>46260</v>
      </c>
      <c r="D43" s="25">
        <f>+I43+R43+'MPI MIF 2-IIP MFIs 2'!G42+'MPI MIF 2-IIP MFIs 2'!M42</f>
        <v>335985</v>
      </c>
      <c r="E43" s="25">
        <f t="shared" si="20"/>
        <v>-92198</v>
      </c>
      <c r="F43" s="25">
        <f t="shared" si="21"/>
        <v>1758</v>
      </c>
      <c r="G43" s="25">
        <v>1758</v>
      </c>
      <c r="H43" s="25">
        <v>0</v>
      </c>
      <c r="I43" s="25">
        <f t="shared" si="22"/>
        <v>93956</v>
      </c>
      <c r="J43" s="25">
        <v>93922</v>
      </c>
      <c r="K43" s="25">
        <v>34</v>
      </c>
      <c r="L43" s="25">
        <f t="shared" si="23"/>
        <v>-22435</v>
      </c>
      <c r="M43" s="25">
        <f t="shared" si="24"/>
        <v>1761</v>
      </c>
      <c r="N43" s="25">
        <v>15</v>
      </c>
      <c r="O43" s="25">
        <f t="shared" si="25"/>
        <v>1746</v>
      </c>
      <c r="P43" s="25">
        <v>1746</v>
      </c>
      <c r="Q43" s="25">
        <v>0</v>
      </c>
      <c r="R43" s="25">
        <f t="shared" si="26"/>
        <v>24196</v>
      </c>
      <c r="S43" s="25">
        <v>19276</v>
      </c>
      <c r="T43" s="25">
        <f t="shared" si="27"/>
        <v>4920</v>
      </c>
      <c r="U43" s="25">
        <v>4909</v>
      </c>
      <c r="V43" s="25">
        <v>11</v>
      </c>
    </row>
    <row r="44" spans="1:22" ht="21" customHeight="1" x14ac:dyDescent="0.2">
      <c r="A44" s="26" t="s">
        <v>91</v>
      </c>
      <c r="B44" s="27">
        <f t="shared" si="19"/>
        <v>-282883</v>
      </c>
      <c r="C44" s="27">
        <f>+F44+M44+'MPI MIF 2-IIP MFIs 2'!C43+'MPI MIF 2-IIP MFIs 2'!L43</f>
        <v>53317</v>
      </c>
      <c r="D44" s="27">
        <f>+I44+R44+'MPI MIF 2-IIP MFIs 2'!G43+'MPI MIF 2-IIP MFIs 2'!M43</f>
        <v>336200</v>
      </c>
      <c r="E44" s="27">
        <f t="shared" si="20"/>
        <v>-91134</v>
      </c>
      <c r="F44" s="27">
        <f t="shared" si="21"/>
        <v>1785</v>
      </c>
      <c r="G44" s="27">
        <v>1785</v>
      </c>
      <c r="H44" s="27">
        <v>0</v>
      </c>
      <c r="I44" s="27">
        <f t="shared" si="22"/>
        <v>92919</v>
      </c>
      <c r="J44" s="27">
        <v>92881</v>
      </c>
      <c r="K44" s="27">
        <v>38</v>
      </c>
      <c r="L44" s="27">
        <f t="shared" si="23"/>
        <v>-22946</v>
      </c>
      <c r="M44" s="27">
        <f t="shared" si="24"/>
        <v>1368</v>
      </c>
      <c r="N44" s="27">
        <v>17</v>
      </c>
      <c r="O44" s="27">
        <f t="shared" si="25"/>
        <v>1351</v>
      </c>
      <c r="P44" s="27">
        <v>1351</v>
      </c>
      <c r="Q44" s="27">
        <v>0</v>
      </c>
      <c r="R44" s="27">
        <f t="shared" si="26"/>
        <v>24314</v>
      </c>
      <c r="S44" s="27">
        <v>19252</v>
      </c>
      <c r="T44" s="27">
        <f t="shared" si="27"/>
        <v>5062</v>
      </c>
      <c r="U44" s="27">
        <v>5040</v>
      </c>
      <c r="V44" s="27">
        <v>22</v>
      </c>
    </row>
    <row r="45" spans="1:22" ht="21" customHeight="1" x14ac:dyDescent="0.2">
      <c r="A45" s="24" t="s">
        <v>92</v>
      </c>
      <c r="B45" s="25">
        <f t="shared" si="19"/>
        <v>-276083</v>
      </c>
      <c r="C45" s="25">
        <f>+F45+M45+'MPI MIF 2-IIP MFIs 2'!C44+'MPI MIF 2-IIP MFIs 2'!L44</f>
        <v>58737</v>
      </c>
      <c r="D45" s="25">
        <f>+I45+R45+'MPI MIF 2-IIP MFIs 2'!G44+'MPI MIF 2-IIP MFIs 2'!M44</f>
        <v>334820</v>
      </c>
      <c r="E45" s="25">
        <f t="shared" si="20"/>
        <v>-96643</v>
      </c>
      <c r="F45" s="25">
        <f t="shared" si="21"/>
        <v>1754</v>
      </c>
      <c r="G45" s="25">
        <v>1754</v>
      </c>
      <c r="H45" s="25">
        <v>0</v>
      </c>
      <c r="I45" s="25">
        <f t="shared" si="22"/>
        <v>98397</v>
      </c>
      <c r="J45" s="25">
        <v>98365</v>
      </c>
      <c r="K45" s="25">
        <v>32</v>
      </c>
      <c r="L45" s="25">
        <f t="shared" si="23"/>
        <v>-25188</v>
      </c>
      <c r="M45" s="25">
        <f t="shared" si="24"/>
        <v>1540</v>
      </c>
      <c r="N45" s="25">
        <v>16</v>
      </c>
      <c r="O45" s="25">
        <f t="shared" si="25"/>
        <v>1524</v>
      </c>
      <c r="P45" s="25">
        <v>1524</v>
      </c>
      <c r="Q45" s="25">
        <v>0</v>
      </c>
      <c r="R45" s="25">
        <f t="shared" si="26"/>
        <v>26728</v>
      </c>
      <c r="S45" s="25">
        <v>21855</v>
      </c>
      <c r="T45" s="25">
        <f t="shared" si="27"/>
        <v>4873</v>
      </c>
      <c r="U45" s="25">
        <v>4862</v>
      </c>
      <c r="V45" s="25">
        <v>11</v>
      </c>
    </row>
    <row r="46" spans="1:22" ht="21" customHeight="1" x14ac:dyDescent="0.2">
      <c r="A46" s="26" t="s">
        <v>93</v>
      </c>
      <c r="B46" s="28">
        <f t="shared" si="19"/>
        <v>-285660</v>
      </c>
      <c r="C46" s="28">
        <f>+F46+M46+'MPI MIF 2-IIP MFIs 2'!C45+'MPI MIF 2-IIP MFIs 2'!L45</f>
        <v>61023</v>
      </c>
      <c r="D46" s="28">
        <f>+I46+R46+'MPI MIF 2-IIP MFIs 2'!G45+'MPI MIF 2-IIP MFIs 2'!M45</f>
        <v>346683</v>
      </c>
      <c r="E46" s="28">
        <f t="shared" si="20"/>
        <v>-101569</v>
      </c>
      <c r="F46" s="28">
        <f t="shared" si="21"/>
        <v>1793</v>
      </c>
      <c r="G46" s="28">
        <v>1793</v>
      </c>
      <c r="H46" s="28">
        <v>0</v>
      </c>
      <c r="I46" s="28">
        <f t="shared" si="22"/>
        <v>103362</v>
      </c>
      <c r="J46" s="28">
        <v>103306</v>
      </c>
      <c r="K46" s="28">
        <v>56</v>
      </c>
      <c r="L46" s="28">
        <f t="shared" si="23"/>
        <v>-29395</v>
      </c>
      <c r="M46" s="28">
        <f t="shared" si="24"/>
        <v>1428</v>
      </c>
      <c r="N46" s="28">
        <v>8</v>
      </c>
      <c r="O46" s="28">
        <f t="shared" si="25"/>
        <v>1420</v>
      </c>
      <c r="P46" s="28">
        <v>1420</v>
      </c>
      <c r="Q46" s="28">
        <v>0</v>
      </c>
      <c r="R46" s="28">
        <f t="shared" si="26"/>
        <v>30823</v>
      </c>
      <c r="S46" s="28">
        <v>25310</v>
      </c>
      <c r="T46" s="28">
        <f t="shared" si="27"/>
        <v>5513</v>
      </c>
      <c r="U46" s="28">
        <v>5507</v>
      </c>
      <c r="V46" s="28">
        <v>6</v>
      </c>
    </row>
    <row r="47" spans="1:22" ht="21" customHeight="1" x14ac:dyDescent="0.2">
      <c r="A47" s="24" t="s">
        <v>94</v>
      </c>
      <c r="B47" s="25">
        <f t="shared" ref="B47:B54" si="28">+C47-D47</f>
        <v>-288054</v>
      </c>
      <c r="C47" s="25">
        <f>+F47+M47+'MPI MIF 2-IIP MFIs 2'!C46+'MPI MIF 2-IIP MFIs 2'!L46</f>
        <v>54208</v>
      </c>
      <c r="D47" s="25">
        <f>+I47+R47+'MPI MIF 2-IIP MFIs 2'!G46+'MPI MIF 2-IIP MFIs 2'!M46</f>
        <v>342262</v>
      </c>
      <c r="E47" s="25">
        <f t="shared" ref="E47:E54" si="29">+F47-I47</f>
        <v>-92972</v>
      </c>
      <c r="F47" s="25">
        <f t="shared" ref="F47:F54" si="30">+G47+H47</f>
        <v>1817</v>
      </c>
      <c r="G47" s="25">
        <v>1817</v>
      </c>
      <c r="H47" s="25">
        <v>0</v>
      </c>
      <c r="I47" s="25">
        <f t="shared" ref="I47:I54" si="31">+J47+K47</f>
        <v>94789</v>
      </c>
      <c r="J47" s="25">
        <v>94727</v>
      </c>
      <c r="K47" s="25">
        <v>62</v>
      </c>
      <c r="L47" s="25">
        <f t="shared" ref="L47:L54" si="32">+M47-R47</f>
        <v>-32656</v>
      </c>
      <c r="M47" s="25">
        <f t="shared" ref="M47:M54" si="33">+N47+O47</f>
        <v>1398</v>
      </c>
      <c r="N47" s="25">
        <v>7</v>
      </c>
      <c r="O47" s="25">
        <f t="shared" ref="O47:O54" si="34">+P47+Q47</f>
        <v>1391</v>
      </c>
      <c r="P47" s="25">
        <v>1391</v>
      </c>
      <c r="Q47" s="25">
        <v>0</v>
      </c>
      <c r="R47" s="25">
        <f t="shared" ref="R47:R54" si="35">+S47+T47</f>
        <v>34054</v>
      </c>
      <c r="S47" s="25">
        <v>28478</v>
      </c>
      <c r="T47" s="25">
        <f t="shared" ref="T47:T54" si="36">+U47+V47</f>
        <v>5576</v>
      </c>
      <c r="U47" s="25">
        <v>5571</v>
      </c>
      <c r="V47" s="25">
        <v>5</v>
      </c>
    </row>
    <row r="48" spans="1:22" ht="21" customHeight="1" x14ac:dyDescent="0.2">
      <c r="A48" s="26" t="s">
        <v>95</v>
      </c>
      <c r="B48" s="27">
        <f t="shared" si="28"/>
        <v>-309253</v>
      </c>
      <c r="C48" s="27">
        <f>+F48+M48+'MPI MIF 2-IIP MFIs 2'!C47+'MPI MIF 2-IIP MFIs 2'!L47</f>
        <v>54297</v>
      </c>
      <c r="D48" s="27">
        <f>+I48+R48+'MPI MIF 2-IIP MFIs 2'!G47+'MPI MIF 2-IIP MFIs 2'!M47</f>
        <v>363550</v>
      </c>
      <c r="E48" s="27">
        <f t="shared" si="29"/>
        <v>-98410</v>
      </c>
      <c r="F48" s="27">
        <f t="shared" si="30"/>
        <v>1800</v>
      </c>
      <c r="G48" s="27">
        <v>1800</v>
      </c>
      <c r="H48" s="27">
        <v>0</v>
      </c>
      <c r="I48" s="27">
        <f t="shared" si="31"/>
        <v>100210</v>
      </c>
      <c r="J48" s="27">
        <v>100142</v>
      </c>
      <c r="K48" s="27">
        <v>68</v>
      </c>
      <c r="L48" s="27">
        <f t="shared" si="32"/>
        <v>-34320</v>
      </c>
      <c r="M48" s="27">
        <f t="shared" si="33"/>
        <v>1035</v>
      </c>
      <c r="N48" s="27">
        <v>7</v>
      </c>
      <c r="O48" s="27">
        <f t="shared" si="34"/>
        <v>1028</v>
      </c>
      <c r="P48" s="27">
        <v>1028</v>
      </c>
      <c r="Q48" s="27">
        <v>0</v>
      </c>
      <c r="R48" s="27">
        <f t="shared" si="35"/>
        <v>35355</v>
      </c>
      <c r="S48" s="27">
        <v>29856</v>
      </c>
      <c r="T48" s="27">
        <f t="shared" si="36"/>
        <v>5499</v>
      </c>
      <c r="U48" s="27">
        <v>5492</v>
      </c>
      <c r="V48" s="27">
        <v>7</v>
      </c>
    </row>
    <row r="49" spans="1:22" ht="21" customHeight="1" x14ac:dyDescent="0.2">
      <c r="A49" s="24" t="s">
        <v>96</v>
      </c>
      <c r="B49" s="25">
        <f t="shared" si="28"/>
        <v>-316712</v>
      </c>
      <c r="C49" s="25">
        <f>+F49+M49+'MPI MIF 2-IIP MFIs 2'!C48+'MPI MIF 2-IIP MFIs 2'!L48</f>
        <v>61588</v>
      </c>
      <c r="D49" s="25">
        <f>+I49+R49+'MPI MIF 2-IIP MFIs 2'!G48+'MPI MIF 2-IIP MFIs 2'!M48</f>
        <v>378300</v>
      </c>
      <c r="E49" s="25">
        <f t="shared" si="29"/>
        <v>-114002</v>
      </c>
      <c r="F49" s="25">
        <f t="shared" si="30"/>
        <v>1170</v>
      </c>
      <c r="G49" s="25">
        <v>1170</v>
      </c>
      <c r="H49" s="25">
        <v>0</v>
      </c>
      <c r="I49" s="25">
        <f t="shared" si="31"/>
        <v>115172</v>
      </c>
      <c r="J49" s="25">
        <v>115019</v>
      </c>
      <c r="K49" s="25">
        <v>153</v>
      </c>
      <c r="L49" s="25">
        <f t="shared" si="32"/>
        <v>-36131</v>
      </c>
      <c r="M49" s="25">
        <f t="shared" si="33"/>
        <v>2010</v>
      </c>
      <c r="N49" s="25">
        <v>7</v>
      </c>
      <c r="O49" s="25">
        <f t="shared" si="34"/>
        <v>2003</v>
      </c>
      <c r="P49" s="25">
        <v>2003</v>
      </c>
      <c r="Q49" s="25">
        <v>0</v>
      </c>
      <c r="R49" s="25">
        <f t="shared" si="35"/>
        <v>38141</v>
      </c>
      <c r="S49" s="25">
        <v>32666</v>
      </c>
      <c r="T49" s="25">
        <f t="shared" si="36"/>
        <v>5475</v>
      </c>
      <c r="U49" s="25">
        <v>5471</v>
      </c>
      <c r="V49" s="25">
        <v>4</v>
      </c>
    </row>
    <row r="50" spans="1:22" ht="21" customHeight="1" x14ac:dyDescent="0.2">
      <c r="A50" s="26" t="s">
        <v>97</v>
      </c>
      <c r="B50" s="28">
        <f t="shared" si="28"/>
        <v>-314884</v>
      </c>
      <c r="C50" s="28">
        <f>+F50+M50+'MPI MIF 2-IIP MFIs 2'!C49+'MPI MIF 2-IIP MFIs 2'!L49</f>
        <v>57655</v>
      </c>
      <c r="D50" s="28">
        <f>+I50+R50+'MPI MIF 2-IIP MFIs 2'!G49+'MPI MIF 2-IIP MFIs 2'!M49</f>
        <v>372539</v>
      </c>
      <c r="E50" s="28">
        <f t="shared" si="29"/>
        <v>-118830</v>
      </c>
      <c r="F50" s="28">
        <f t="shared" si="30"/>
        <v>1194</v>
      </c>
      <c r="G50" s="28">
        <v>1194</v>
      </c>
      <c r="H50" s="28">
        <v>0</v>
      </c>
      <c r="I50" s="28">
        <f t="shared" si="31"/>
        <v>120024</v>
      </c>
      <c r="J50" s="28">
        <v>119988</v>
      </c>
      <c r="K50" s="28">
        <v>36</v>
      </c>
      <c r="L50" s="28">
        <f t="shared" si="32"/>
        <v>-37128</v>
      </c>
      <c r="M50" s="28">
        <f t="shared" si="33"/>
        <v>3299</v>
      </c>
      <c r="N50" s="28">
        <v>8</v>
      </c>
      <c r="O50" s="28">
        <f t="shared" si="34"/>
        <v>3291</v>
      </c>
      <c r="P50" s="28">
        <v>3084</v>
      </c>
      <c r="Q50" s="28">
        <v>207</v>
      </c>
      <c r="R50" s="28">
        <f t="shared" si="35"/>
        <v>40427</v>
      </c>
      <c r="S50" s="28">
        <v>34686</v>
      </c>
      <c r="T50" s="28">
        <f t="shared" si="36"/>
        <v>5741</v>
      </c>
      <c r="U50" s="28">
        <v>5736</v>
      </c>
      <c r="V50" s="28">
        <v>5</v>
      </c>
    </row>
    <row r="51" spans="1:22" ht="21" customHeight="1" x14ac:dyDescent="0.2">
      <c r="A51" s="24" t="s">
        <v>105</v>
      </c>
      <c r="B51" s="25">
        <f t="shared" si="28"/>
        <v>-333499</v>
      </c>
      <c r="C51" s="25">
        <f>+F51+M51+'MPI MIF 2-IIP MFIs 2'!C50+'MPI MIF 2-IIP MFIs 2'!L50</f>
        <v>53761</v>
      </c>
      <c r="D51" s="25">
        <f>+I51+R51+'MPI MIF 2-IIP MFIs 2'!G50+'MPI MIF 2-IIP MFIs 2'!M50</f>
        <v>387260</v>
      </c>
      <c r="E51" s="25">
        <f t="shared" si="29"/>
        <v>-128757</v>
      </c>
      <c r="F51" s="25">
        <f t="shared" si="30"/>
        <v>1090</v>
      </c>
      <c r="G51" s="25">
        <v>1090</v>
      </c>
      <c r="H51" s="25">
        <v>0</v>
      </c>
      <c r="I51" s="25">
        <f t="shared" si="31"/>
        <v>129847</v>
      </c>
      <c r="J51" s="25">
        <v>129807</v>
      </c>
      <c r="K51" s="25">
        <v>40</v>
      </c>
      <c r="L51" s="25">
        <f t="shared" si="32"/>
        <v>-40935</v>
      </c>
      <c r="M51" s="25">
        <f t="shared" si="33"/>
        <v>3646</v>
      </c>
      <c r="N51" s="25">
        <v>8</v>
      </c>
      <c r="O51" s="25">
        <f t="shared" si="34"/>
        <v>3638</v>
      </c>
      <c r="P51" s="25">
        <v>3430</v>
      </c>
      <c r="Q51" s="25">
        <v>208</v>
      </c>
      <c r="R51" s="25">
        <f t="shared" si="35"/>
        <v>44581</v>
      </c>
      <c r="S51" s="25">
        <v>38913</v>
      </c>
      <c r="T51" s="25">
        <f t="shared" si="36"/>
        <v>5668</v>
      </c>
      <c r="U51" s="25">
        <v>5664</v>
      </c>
      <c r="V51" s="25">
        <v>4</v>
      </c>
    </row>
    <row r="52" spans="1:22" ht="21" customHeight="1" x14ac:dyDescent="0.2">
      <c r="A52" s="26" t="s">
        <v>106</v>
      </c>
      <c r="B52" s="27">
        <f t="shared" si="28"/>
        <v>0</v>
      </c>
      <c r="C52" s="27">
        <f>+F52+M52+'MPI MIF 2-IIP MFIs 2'!C51+'MPI MIF 2-IIP MFIs 2'!L51</f>
        <v>0</v>
      </c>
      <c r="D52" s="27">
        <f>+I52+R52+'MPI MIF 2-IIP MFIs 2'!G51+'MPI MIF 2-IIP MFIs 2'!M51</f>
        <v>0</v>
      </c>
      <c r="E52" s="27">
        <f t="shared" si="29"/>
        <v>0</v>
      </c>
      <c r="F52" s="27">
        <f t="shared" si="30"/>
        <v>0</v>
      </c>
      <c r="G52" s="27">
        <v>0</v>
      </c>
      <c r="H52" s="27">
        <v>0</v>
      </c>
      <c r="I52" s="27">
        <f t="shared" si="31"/>
        <v>0</v>
      </c>
      <c r="J52" s="27">
        <v>0</v>
      </c>
      <c r="K52" s="27">
        <v>0</v>
      </c>
      <c r="L52" s="27">
        <f t="shared" si="32"/>
        <v>0</v>
      </c>
      <c r="M52" s="27">
        <f t="shared" si="33"/>
        <v>0</v>
      </c>
      <c r="N52" s="27">
        <v>0</v>
      </c>
      <c r="O52" s="27">
        <f t="shared" si="34"/>
        <v>0</v>
      </c>
      <c r="P52" s="27">
        <v>0</v>
      </c>
      <c r="Q52" s="27">
        <v>0</v>
      </c>
      <c r="R52" s="27">
        <f t="shared" si="35"/>
        <v>0</v>
      </c>
      <c r="S52" s="27">
        <v>0</v>
      </c>
      <c r="T52" s="27">
        <f t="shared" si="36"/>
        <v>0</v>
      </c>
      <c r="U52" s="27">
        <v>0</v>
      </c>
      <c r="V52" s="27">
        <v>0</v>
      </c>
    </row>
    <row r="53" spans="1:22" ht="21" customHeight="1" x14ac:dyDescent="0.2">
      <c r="A53" s="24" t="s">
        <v>107</v>
      </c>
      <c r="B53" s="25">
        <f t="shared" si="28"/>
        <v>0</v>
      </c>
      <c r="C53" s="25">
        <f>+F53+M53+'MPI MIF 2-IIP MFIs 2'!C52+'MPI MIF 2-IIP MFIs 2'!L52</f>
        <v>0</v>
      </c>
      <c r="D53" s="25">
        <f>+I53+R53+'MPI MIF 2-IIP MFIs 2'!G52+'MPI MIF 2-IIP MFIs 2'!M52</f>
        <v>0</v>
      </c>
      <c r="E53" s="25">
        <f t="shared" si="29"/>
        <v>0</v>
      </c>
      <c r="F53" s="25">
        <f t="shared" si="30"/>
        <v>0</v>
      </c>
      <c r="G53" s="25">
        <v>0</v>
      </c>
      <c r="H53" s="25">
        <v>0</v>
      </c>
      <c r="I53" s="25">
        <f t="shared" si="31"/>
        <v>0</v>
      </c>
      <c r="J53" s="25">
        <v>0</v>
      </c>
      <c r="K53" s="25">
        <v>0</v>
      </c>
      <c r="L53" s="25">
        <f t="shared" si="32"/>
        <v>0</v>
      </c>
      <c r="M53" s="25">
        <f t="shared" si="33"/>
        <v>0</v>
      </c>
      <c r="N53" s="25">
        <v>0</v>
      </c>
      <c r="O53" s="25">
        <f t="shared" si="34"/>
        <v>0</v>
      </c>
      <c r="P53" s="25">
        <v>0</v>
      </c>
      <c r="Q53" s="25">
        <v>0</v>
      </c>
      <c r="R53" s="25">
        <f t="shared" si="35"/>
        <v>0</v>
      </c>
      <c r="S53" s="25">
        <v>0</v>
      </c>
      <c r="T53" s="25">
        <f t="shared" si="36"/>
        <v>0</v>
      </c>
      <c r="U53" s="25">
        <v>0</v>
      </c>
      <c r="V53" s="25">
        <v>0</v>
      </c>
    </row>
    <row r="54" spans="1:22" ht="21" customHeight="1" x14ac:dyDescent="0.2">
      <c r="A54" s="26" t="s">
        <v>108</v>
      </c>
      <c r="B54" s="28">
        <f t="shared" si="28"/>
        <v>0</v>
      </c>
      <c r="C54" s="28">
        <f>+F54+M54+'MPI MIF 2-IIP MFIs 2'!C53+'MPI MIF 2-IIP MFIs 2'!L53</f>
        <v>0</v>
      </c>
      <c r="D54" s="28">
        <f>+I54+R54+'MPI MIF 2-IIP MFIs 2'!G53+'MPI MIF 2-IIP MFIs 2'!M53</f>
        <v>0</v>
      </c>
      <c r="E54" s="28">
        <f t="shared" si="29"/>
        <v>0</v>
      </c>
      <c r="F54" s="28">
        <f t="shared" si="30"/>
        <v>0</v>
      </c>
      <c r="G54" s="28">
        <v>0</v>
      </c>
      <c r="H54" s="28">
        <v>0</v>
      </c>
      <c r="I54" s="28">
        <f t="shared" si="31"/>
        <v>0</v>
      </c>
      <c r="J54" s="28">
        <v>0</v>
      </c>
      <c r="K54" s="28">
        <v>0</v>
      </c>
      <c r="L54" s="28">
        <f t="shared" si="32"/>
        <v>0</v>
      </c>
      <c r="M54" s="28">
        <f t="shared" si="33"/>
        <v>0</v>
      </c>
      <c r="N54" s="28">
        <v>0</v>
      </c>
      <c r="O54" s="28">
        <f t="shared" si="34"/>
        <v>0</v>
      </c>
      <c r="P54" s="28">
        <v>0</v>
      </c>
      <c r="Q54" s="28">
        <v>0</v>
      </c>
      <c r="R54" s="28">
        <f t="shared" si="35"/>
        <v>0</v>
      </c>
      <c r="S54" s="28">
        <v>0</v>
      </c>
      <c r="T54" s="28">
        <f t="shared" si="36"/>
        <v>0</v>
      </c>
      <c r="U54" s="28">
        <v>0</v>
      </c>
      <c r="V54" s="28">
        <v>0</v>
      </c>
    </row>
  </sheetData>
  <mergeCells count="20">
    <mergeCell ref="K8:K9"/>
    <mergeCell ref="F7:H7"/>
    <mergeCell ref="S8:S9"/>
    <mergeCell ref="N8:N9"/>
    <mergeCell ref="B5:V5"/>
    <mergeCell ref="R7:V7"/>
    <mergeCell ref="T8:V8"/>
    <mergeCell ref="O8:Q8"/>
    <mergeCell ref="L6:V6"/>
    <mergeCell ref="M7:Q7"/>
    <mergeCell ref="B6:B9"/>
    <mergeCell ref="C6:C9"/>
    <mergeCell ref="D6:D9"/>
    <mergeCell ref="E7:E8"/>
    <mergeCell ref="E6:K6"/>
    <mergeCell ref="G8:G9"/>
    <mergeCell ref="L7:L8"/>
    <mergeCell ref="H8:H9"/>
    <mergeCell ref="I7:K7"/>
    <mergeCell ref="J8:J9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48" fitToHeight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AK123"/>
  <sheetViews>
    <sheetView showGridLines="0" view="pageBreakPreview" zoomScale="75" zoomScaleNormal="100" zoomScaleSheetLayoutView="75" workbookViewId="0">
      <pane ySplit="9" topLeftCell="A33" activePane="bottomLeft" state="frozen"/>
      <selection pane="bottomLeft" activeCell="M54" sqref="M54"/>
    </sheetView>
  </sheetViews>
  <sheetFormatPr defaultRowHeight="12.75" x14ac:dyDescent="0.2"/>
  <cols>
    <col min="1" max="1" width="15.7109375" customWidth="1"/>
    <col min="2" max="2" width="16.140625" customWidth="1"/>
    <col min="3" max="3" width="15.42578125" customWidth="1"/>
    <col min="4" max="4" width="18" customWidth="1"/>
    <col min="5" max="5" width="19.5703125" customWidth="1"/>
    <col min="6" max="6" width="20.85546875" customWidth="1"/>
    <col min="7" max="7" width="14.28515625" customWidth="1"/>
    <col min="8" max="8" width="21" customWidth="1"/>
    <col min="9" max="10" width="22.28515625" customWidth="1"/>
    <col min="11" max="11" width="13.28515625" customWidth="1"/>
    <col min="12" max="12" width="14.7109375" customWidth="1"/>
    <col min="13" max="13" width="14.140625" customWidth="1"/>
  </cols>
  <sheetData>
    <row r="1" spans="1:37" s="15" customFormat="1" ht="18" x14ac:dyDescent="0.2">
      <c r="A1" s="18" t="s">
        <v>98</v>
      </c>
      <c r="B1" s="14"/>
      <c r="U1"/>
    </row>
    <row r="3" spans="1:37" ht="15.75" x14ac:dyDescent="0.25">
      <c r="A3" s="7" t="s">
        <v>72</v>
      </c>
    </row>
    <row r="5" spans="1:37" ht="26.25" customHeight="1" x14ac:dyDescent="0.25">
      <c r="A5" s="35"/>
      <c r="B5" s="164" t="s">
        <v>59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65"/>
    </row>
    <row r="6" spans="1:37" ht="28.5" customHeight="1" x14ac:dyDescent="0.2">
      <c r="A6" s="162" t="s">
        <v>99</v>
      </c>
      <c r="B6" s="112" t="s">
        <v>55</v>
      </c>
      <c r="C6" s="113"/>
      <c r="D6" s="113"/>
      <c r="E6" s="113"/>
      <c r="F6" s="113"/>
      <c r="G6" s="113"/>
      <c r="H6" s="113"/>
      <c r="I6" s="113"/>
      <c r="J6" s="113"/>
      <c r="K6" s="112" t="s">
        <v>60</v>
      </c>
      <c r="L6" s="113"/>
      <c r="M6" s="114"/>
    </row>
    <row r="7" spans="1:37" s="2" customFormat="1" ht="24.75" customHeight="1" x14ac:dyDescent="0.2">
      <c r="A7" s="162"/>
      <c r="B7" s="120" t="s">
        <v>3</v>
      </c>
      <c r="C7" s="117" t="s">
        <v>50</v>
      </c>
      <c r="D7" s="118"/>
      <c r="E7" s="118"/>
      <c r="F7" s="119"/>
      <c r="G7" s="117" t="s">
        <v>4</v>
      </c>
      <c r="H7" s="118"/>
      <c r="I7" s="118"/>
      <c r="J7" s="118"/>
      <c r="K7" s="120" t="s">
        <v>3</v>
      </c>
      <c r="L7" s="65"/>
      <c r="M7" s="6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2" customFormat="1" ht="60.75" customHeight="1" x14ac:dyDescent="0.2">
      <c r="A8" s="163"/>
      <c r="B8" s="121"/>
      <c r="C8" s="56" t="s">
        <v>35</v>
      </c>
      <c r="D8" s="67" t="s">
        <v>46</v>
      </c>
      <c r="E8" s="67" t="s">
        <v>47</v>
      </c>
      <c r="F8" s="67" t="s">
        <v>49</v>
      </c>
      <c r="G8" s="56" t="s">
        <v>35</v>
      </c>
      <c r="H8" s="67" t="s">
        <v>56</v>
      </c>
      <c r="I8" s="67" t="s">
        <v>57</v>
      </c>
      <c r="J8" s="67" t="s">
        <v>58</v>
      </c>
      <c r="K8" s="121"/>
      <c r="L8" s="68" t="s">
        <v>50</v>
      </c>
      <c r="M8" s="68" t="s">
        <v>4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1" customFormat="1" ht="21" customHeight="1" x14ac:dyDescent="0.2">
      <c r="A9" s="23"/>
      <c r="B9" s="23">
        <v>23</v>
      </c>
      <c r="C9" s="23">
        <f t="shared" ref="C9:M9" si="0">B9+1</f>
        <v>24</v>
      </c>
      <c r="D9" s="23">
        <f t="shared" si="0"/>
        <v>25</v>
      </c>
      <c r="E9" s="23">
        <f t="shared" si="0"/>
        <v>26</v>
      </c>
      <c r="F9" s="23">
        <f t="shared" si="0"/>
        <v>27</v>
      </c>
      <c r="G9" s="23">
        <f t="shared" si="0"/>
        <v>28</v>
      </c>
      <c r="H9" s="23">
        <f t="shared" si="0"/>
        <v>29</v>
      </c>
      <c r="I9" s="23">
        <f t="shared" si="0"/>
        <v>30</v>
      </c>
      <c r="J9" s="23">
        <f t="shared" si="0"/>
        <v>31</v>
      </c>
      <c r="K9" s="23">
        <f t="shared" si="0"/>
        <v>32</v>
      </c>
      <c r="L9" s="23">
        <f t="shared" si="0"/>
        <v>33</v>
      </c>
      <c r="M9" s="23">
        <f t="shared" si="0"/>
        <v>34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21" customHeight="1" x14ac:dyDescent="0.2">
      <c r="A10" s="24" t="s">
        <v>9</v>
      </c>
      <c r="B10" s="25">
        <f t="shared" ref="B10:B29" si="1">+C10-G10</f>
        <v>10740</v>
      </c>
      <c r="C10" s="25">
        <f t="shared" ref="C10:C29" si="2">+D10+E10+F10</f>
        <v>48247</v>
      </c>
      <c r="D10" s="25">
        <v>2628</v>
      </c>
      <c r="E10" s="25">
        <v>45381</v>
      </c>
      <c r="F10" s="25">
        <v>238</v>
      </c>
      <c r="G10" s="25">
        <f t="shared" ref="G10:G29" si="3">+H10+I10+J10</f>
        <v>37507</v>
      </c>
      <c r="H10" s="25">
        <v>18784</v>
      </c>
      <c r="I10" s="25">
        <v>18723</v>
      </c>
      <c r="J10" s="25">
        <v>0</v>
      </c>
      <c r="K10" s="25">
        <f t="shared" ref="K10:K29" si="4">+L10-M10</f>
        <v>0</v>
      </c>
      <c r="L10" s="25">
        <v>0</v>
      </c>
      <c r="M10" s="25">
        <v>0</v>
      </c>
    </row>
    <row r="11" spans="1:37" ht="21" customHeight="1" x14ac:dyDescent="0.2">
      <c r="A11" s="26" t="s">
        <v>10</v>
      </c>
      <c r="B11" s="27">
        <f t="shared" si="1"/>
        <v>17187</v>
      </c>
      <c r="C11" s="27">
        <f t="shared" si="2"/>
        <v>57584</v>
      </c>
      <c r="D11" s="27">
        <v>2748</v>
      </c>
      <c r="E11" s="27">
        <v>54627</v>
      </c>
      <c r="F11" s="27">
        <v>209</v>
      </c>
      <c r="G11" s="27">
        <f t="shared" si="3"/>
        <v>40397</v>
      </c>
      <c r="H11" s="27">
        <v>20708</v>
      </c>
      <c r="I11" s="27">
        <v>19689</v>
      </c>
      <c r="J11" s="27">
        <v>0</v>
      </c>
      <c r="K11" s="27">
        <f t="shared" si="4"/>
        <v>0</v>
      </c>
      <c r="L11" s="27">
        <v>0</v>
      </c>
      <c r="M11" s="27">
        <v>0</v>
      </c>
    </row>
    <row r="12" spans="1:37" ht="21" customHeight="1" x14ac:dyDescent="0.2">
      <c r="A12" s="24" t="s">
        <v>11</v>
      </c>
      <c r="B12" s="25">
        <f t="shared" si="1"/>
        <v>20747</v>
      </c>
      <c r="C12" s="25">
        <f t="shared" si="2"/>
        <v>59832</v>
      </c>
      <c r="D12" s="25">
        <v>2845</v>
      </c>
      <c r="E12" s="25">
        <v>56793</v>
      </c>
      <c r="F12" s="25">
        <v>194</v>
      </c>
      <c r="G12" s="25">
        <f t="shared" si="3"/>
        <v>39085</v>
      </c>
      <c r="H12" s="25">
        <v>20106</v>
      </c>
      <c r="I12" s="25">
        <v>18979</v>
      </c>
      <c r="J12" s="25">
        <v>0</v>
      </c>
      <c r="K12" s="25">
        <f t="shared" si="4"/>
        <v>0</v>
      </c>
      <c r="L12" s="25">
        <v>0</v>
      </c>
      <c r="M12" s="25">
        <v>0</v>
      </c>
    </row>
    <row r="13" spans="1:37" ht="21" customHeight="1" x14ac:dyDescent="0.2">
      <c r="A13" s="26" t="s">
        <v>12</v>
      </c>
      <c r="B13" s="28">
        <f t="shared" si="1"/>
        <v>30614</v>
      </c>
      <c r="C13" s="28">
        <f t="shared" si="2"/>
        <v>69748</v>
      </c>
      <c r="D13" s="28">
        <v>2743</v>
      </c>
      <c r="E13" s="28">
        <v>66848</v>
      </c>
      <c r="F13" s="28">
        <v>157</v>
      </c>
      <c r="G13" s="28">
        <f t="shared" si="3"/>
        <v>39134</v>
      </c>
      <c r="H13" s="28">
        <v>19410</v>
      </c>
      <c r="I13" s="28">
        <v>19724</v>
      </c>
      <c r="J13" s="28">
        <v>0</v>
      </c>
      <c r="K13" s="28">
        <f t="shared" si="4"/>
        <v>0</v>
      </c>
      <c r="L13" s="28">
        <v>0</v>
      </c>
      <c r="M13" s="28">
        <v>0</v>
      </c>
    </row>
    <row r="14" spans="1:37" ht="21" customHeight="1" x14ac:dyDescent="0.2">
      <c r="A14" s="24" t="s">
        <v>13</v>
      </c>
      <c r="B14" s="25">
        <f t="shared" si="1"/>
        <v>34010</v>
      </c>
      <c r="C14" s="25">
        <f t="shared" si="2"/>
        <v>73416</v>
      </c>
      <c r="D14" s="25">
        <v>2513</v>
      </c>
      <c r="E14" s="25">
        <v>70740</v>
      </c>
      <c r="F14" s="25">
        <v>163</v>
      </c>
      <c r="G14" s="25">
        <f t="shared" si="3"/>
        <v>39406</v>
      </c>
      <c r="H14" s="25">
        <v>19569</v>
      </c>
      <c r="I14" s="25">
        <v>19837</v>
      </c>
      <c r="J14" s="25">
        <v>0</v>
      </c>
      <c r="K14" s="25">
        <f t="shared" si="4"/>
        <v>0</v>
      </c>
      <c r="L14" s="25">
        <v>0</v>
      </c>
      <c r="M14" s="25">
        <v>0</v>
      </c>
    </row>
    <row r="15" spans="1:37" ht="21" customHeight="1" x14ac:dyDescent="0.2">
      <c r="A15" s="26" t="s">
        <v>14</v>
      </c>
      <c r="B15" s="27">
        <f t="shared" si="1"/>
        <v>38679</v>
      </c>
      <c r="C15" s="27">
        <f t="shared" si="2"/>
        <v>77363</v>
      </c>
      <c r="D15" s="27">
        <v>2616</v>
      </c>
      <c r="E15" s="27">
        <v>74575</v>
      </c>
      <c r="F15" s="27">
        <v>172</v>
      </c>
      <c r="G15" s="27">
        <f t="shared" si="3"/>
        <v>38684</v>
      </c>
      <c r="H15" s="27">
        <v>18088</v>
      </c>
      <c r="I15" s="27">
        <v>20596</v>
      </c>
      <c r="J15" s="27">
        <v>0</v>
      </c>
      <c r="K15" s="27">
        <f t="shared" si="4"/>
        <v>0</v>
      </c>
      <c r="L15" s="27">
        <v>0</v>
      </c>
      <c r="M15" s="27">
        <v>0</v>
      </c>
    </row>
    <row r="16" spans="1:37" s="1" customFormat="1" ht="21" customHeight="1" x14ac:dyDescent="0.2">
      <c r="A16" s="24" t="s">
        <v>15</v>
      </c>
      <c r="B16" s="25">
        <f t="shared" si="1"/>
        <v>41448</v>
      </c>
      <c r="C16" s="25">
        <f t="shared" si="2"/>
        <v>79121</v>
      </c>
      <c r="D16" s="25">
        <v>2795</v>
      </c>
      <c r="E16" s="25">
        <v>76137</v>
      </c>
      <c r="F16" s="25">
        <v>189</v>
      </c>
      <c r="G16" s="25">
        <f t="shared" si="3"/>
        <v>37673</v>
      </c>
      <c r="H16" s="25">
        <v>19596</v>
      </c>
      <c r="I16" s="25">
        <v>18077</v>
      </c>
      <c r="J16" s="25">
        <v>0</v>
      </c>
      <c r="K16" s="25">
        <f t="shared" si="4"/>
        <v>304</v>
      </c>
      <c r="L16" s="25">
        <v>1166</v>
      </c>
      <c r="M16" s="25">
        <v>862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21" customHeight="1" x14ac:dyDescent="0.2">
      <c r="A17" s="26" t="s">
        <v>16</v>
      </c>
      <c r="B17" s="28">
        <f t="shared" si="1"/>
        <v>35628</v>
      </c>
      <c r="C17" s="28">
        <f t="shared" si="2"/>
        <v>75560</v>
      </c>
      <c r="D17" s="28">
        <v>3493</v>
      </c>
      <c r="E17" s="28">
        <v>71948</v>
      </c>
      <c r="F17" s="28">
        <v>119</v>
      </c>
      <c r="G17" s="28">
        <f t="shared" si="3"/>
        <v>39932</v>
      </c>
      <c r="H17" s="28">
        <v>22085</v>
      </c>
      <c r="I17" s="28">
        <v>17847</v>
      </c>
      <c r="J17" s="28">
        <v>0</v>
      </c>
      <c r="K17" s="28">
        <f t="shared" si="4"/>
        <v>407</v>
      </c>
      <c r="L17" s="28">
        <v>1029</v>
      </c>
      <c r="M17" s="28">
        <v>622</v>
      </c>
    </row>
    <row r="18" spans="1:37" ht="21" customHeight="1" x14ac:dyDescent="0.2">
      <c r="A18" s="24" t="s">
        <v>17</v>
      </c>
      <c r="B18" s="25">
        <f t="shared" si="1"/>
        <v>38973</v>
      </c>
      <c r="C18" s="25">
        <f t="shared" si="2"/>
        <v>78515</v>
      </c>
      <c r="D18" s="25">
        <v>3506</v>
      </c>
      <c r="E18" s="25">
        <v>74890</v>
      </c>
      <c r="F18" s="25">
        <v>119</v>
      </c>
      <c r="G18" s="25">
        <f t="shared" si="3"/>
        <v>39542</v>
      </c>
      <c r="H18" s="25">
        <v>22207</v>
      </c>
      <c r="I18" s="25">
        <v>17335</v>
      </c>
      <c r="J18" s="25">
        <v>0</v>
      </c>
      <c r="K18" s="25">
        <f t="shared" si="4"/>
        <v>123</v>
      </c>
      <c r="L18" s="25">
        <v>896</v>
      </c>
      <c r="M18" s="25">
        <v>773</v>
      </c>
    </row>
    <row r="19" spans="1:37" ht="21" customHeight="1" x14ac:dyDescent="0.2">
      <c r="A19" s="26" t="s">
        <v>18</v>
      </c>
      <c r="B19" s="27">
        <f t="shared" si="1"/>
        <v>28681</v>
      </c>
      <c r="C19" s="27">
        <f t="shared" si="2"/>
        <v>75401</v>
      </c>
      <c r="D19" s="27">
        <v>3888</v>
      </c>
      <c r="E19" s="27">
        <v>71375</v>
      </c>
      <c r="F19" s="27">
        <v>138</v>
      </c>
      <c r="G19" s="27">
        <f t="shared" si="3"/>
        <v>46720</v>
      </c>
      <c r="H19" s="27">
        <v>25790</v>
      </c>
      <c r="I19" s="27">
        <v>20930</v>
      </c>
      <c r="J19" s="27">
        <v>0</v>
      </c>
      <c r="K19" s="27">
        <f t="shared" si="4"/>
        <v>-70</v>
      </c>
      <c r="L19" s="27">
        <v>980</v>
      </c>
      <c r="M19" s="27">
        <v>1050</v>
      </c>
    </row>
    <row r="20" spans="1:37" ht="21" customHeight="1" x14ac:dyDescent="0.2">
      <c r="A20" s="24" t="s">
        <v>19</v>
      </c>
      <c r="B20" s="25">
        <f t="shared" si="1"/>
        <v>26058</v>
      </c>
      <c r="C20" s="25">
        <f t="shared" si="2"/>
        <v>76348</v>
      </c>
      <c r="D20" s="25">
        <v>4036</v>
      </c>
      <c r="E20" s="25">
        <v>72174</v>
      </c>
      <c r="F20" s="25">
        <v>138</v>
      </c>
      <c r="G20" s="25">
        <f t="shared" si="3"/>
        <v>50290</v>
      </c>
      <c r="H20" s="25">
        <v>29662</v>
      </c>
      <c r="I20" s="25">
        <v>20628</v>
      </c>
      <c r="J20" s="25">
        <v>0</v>
      </c>
      <c r="K20" s="25">
        <f t="shared" si="4"/>
        <v>179</v>
      </c>
      <c r="L20" s="25">
        <v>860</v>
      </c>
      <c r="M20" s="25">
        <v>681</v>
      </c>
    </row>
    <row r="21" spans="1:37" ht="21" customHeight="1" x14ac:dyDescent="0.2">
      <c r="A21" s="26" t="s">
        <v>20</v>
      </c>
      <c r="B21" s="28">
        <f t="shared" si="1"/>
        <v>21148</v>
      </c>
      <c r="C21" s="28">
        <f t="shared" si="2"/>
        <v>77180</v>
      </c>
      <c r="D21" s="28">
        <v>4029</v>
      </c>
      <c r="E21" s="28">
        <v>73020</v>
      </c>
      <c r="F21" s="28">
        <v>131</v>
      </c>
      <c r="G21" s="28">
        <f t="shared" si="3"/>
        <v>56032</v>
      </c>
      <c r="H21" s="28">
        <v>33269</v>
      </c>
      <c r="I21" s="28">
        <v>22763</v>
      </c>
      <c r="J21" s="28">
        <v>0</v>
      </c>
      <c r="K21" s="28">
        <f t="shared" si="4"/>
        <v>434</v>
      </c>
      <c r="L21" s="28">
        <v>1140</v>
      </c>
      <c r="M21" s="28">
        <v>706</v>
      </c>
    </row>
    <row r="22" spans="1:37" s="1" customFormat="1" ht="21" customHeight="1" x14ac:dyDescent="0.2">
      <c r="A22" s="24" t="s">
        <v>21</v>
      </c>
      <c r="B22" s="25">
        <f t="shared" si="1"/>
        <v>14316</v>
      </c>
      <c r="C22" s="25">
        <f t="shared" si="2"/>
        <v>76938</v>
      </c>
      <c r="D22" s="25">
        <v>4618</v>
      </c>
      <c r="E22" s="25">
        <v>72189</v>
      </c>
      <c r="F22" s="25">
        <v>131</v>
      </c>
      <c r="G22" s="25">
        <f t="shared" si="3"/>
        <v>62622</v>
      </c>
      <c r="H22" s="25">
        <v>35428</v>
      </c>
      <c r="I22" s="25">
        <v>27194</v>
      </c>
      <c r="J22" s="25">
        <v>0</v>
      </c>
      <c r="K22" s="25">
        <f t="shared" si="4"/>
        <v>190</v>
      </c>
      <c r="L22" s="25">
        <v>861</v>
      </c>
      <c r="M22" s="25">
        <v>671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21" customHeight="1" x14ac:dyDescent="0.2">
      <c r="A23" s="26" t="s">
        <v>22</v>
      </c>
      <c r="B23" s="27">
        <f t="shared" si="1"/>
        <v>-7136</v>
      </c>
      <c r="C23" s="27">
        <f t="shared" si="2"/>
        <v>66137</v>
      </c>
      <c r="D23" s="27">
        <v>4828</v>
      </c>
      <c r="E23" s="27">
        <v>61145</v>
      </c>
      <c r="F23" s="27">
        <v>164</v>
      </c>
      <c r="G23" s="27">
        <f t="shared" si="3"/>
        <v>73273</v>
      </c>
      <c r="H23" s="27">
        <v>37246</v>
      </c>
      <c r="I23" s="27">
        <v>36027</v>
      </c>
      <c r="J23" s="27">
        <v>0</v>
      </c>
      <c r="K23" s="27">
        <f t="shared" si="4"/>
        <v>392</v>
      </c>
      <c r="L23" s="27">
        <v>1203</v>
      </c>
      <c r="M23" s="27">
        <v>811</v>
      </c>
    </row>
    <row r="24" spans="1:37" ht="21" customHeight="1" x14ac:dyDescent="0.2">
      <c r="A24" s="24" t="s">
        <v>23</v>
      </c>
      <c r="B24" s="25">
        <f t="shared" si="1"/>
        <v>-19536</v>
      </c>
      <c r="C24" s="25">
        <f t="shared" si="2"/>
        <v>67923</v>
      </c>
      <c r="D24" s="25">
        <v>5525</v>
      </c>
      <c r="E24" s="25">
        <v>62266</v>
      </c>
      <c r="F24" s="25">
        <v>132</v>
      </c>
      <c r="G24" s="25">
        <f t="shared" si="3"/>
        <v>87459</v>
      </c>
      <c r="H24" s="25">
        <v>45299</v>
      </c>
      <c r="I24" s="25">
        <v>42160</v>
      </c>
      <c r="J24" s="25">
        <v>0</v>
      </c>
      <c r="K24" s="25">
        <f t="shared" si="4"/>
        <v>-180</v>
      </c>
      <c r="L24" s="25">
        <v>1482</v>
      </c>
      <c r="M24" s="25">
        <v>1662</v>
      </c>
    </row>
    <row r="25" spans="1:37" ht="21" customHeight="1" x14ac:dyDescent="0.2">
      <c r="A25" s="26" t="s">
        <v>0</v>
      </c>
      <c r="B25" s="28">
        <f t="shared" si="1"/>
        <v>-26330</v>
      </c>
      <c r="C25" s="28">
        <f t="shared" si="2"/>
        <v>64628</v>
      </c>
      <c r="D25" s="28">
        <v>5594</v>
      </c>
      <c r="E25" s="28">
        <v>58942</v>
      </c>
      <c r="F25" s="28">
        <v>92</v>
      </c>
      <c r="G25" s="28">
        <f t="shared" si="3"/>
        <v>90958</v>
      </c>
      <c r="H25" s="28">
        <v>50691</v>
      </c>
      <c r="I25" s="28">
        <v>40267</v>
      </c>
      <c r="J25" s="28">
        <v>0</v>
      </c>
      <c r="K25" s="28">
        <f t="shared" si="4"/>
        <v>-17</v>
      </c>
      <c r="L25" s="28">
        <v>2490</v>
      </c>
      <c r="M25" s="28">
        <v>2507</v>
      </c>
    </row>
    <row r="26" spans="1:37" ht="21" customHeight="1" x14ac:dyDescent="0.2">
      <c r="A26" s="24" t="s">
        <v>1</v>
      </c>
      <c r="B26" s="25">
        <f t="shared" si="1"/>
        <v>-31845</v>
      </c>
      <c r="C26" s="25">
        <f t="shared" si="2"/>
        <v>66605</v>
      </c>
      <c r="D26" s="25">
        <v>5768</v>
      </c>
      <c r="E26" s="25">
        <v>60747</v>
      </c>
      <c r="F26" s="25">
        <v>90</v>
      </c>
      <c r="G26" s="25">
        <f t="shared" si="3"/>
        <v>98450</v>
      </c>
      <c r="H26" s="25">
        <v>55644</v>
      </c>
      <c r="I26" s="25">
        <v>42806</v>
      </c>
      <c r="J26" s="25">
        <v>0</v>
      </c>
      <c r="K26" s="25">
        <f t="shared" si="4"/>
        <v>-664</v>
      </c>
      <c r="L26" s="25">
        <v>2376</v>
      </c>
      <c r="M26" s="25">
        <v>3040</v>
      </c>
    </row>
    <row r="27" spans="1:37" ht="21" customHeight="1" x14ac:dyDescent="0.2">
      <c r="A27" s="26" t="s">
        <v>24</v>
      </c>
      <c r="B27" s="27">
        <f t="shared" si="1"/>
        <v>-51961</v>
      </c>
      <c r="C27" s="27">
        <f t="shared" si="2"/>
        <v>57832</v>
      </c>
      <c r="D27" s="27">
        <v>6124</v>
      </c>
      <c r="E27" s="27">
        <v>51615</v>
      </c>
      <c r="F27" s="27">
        <v>93</v>
      </c>
      <c r="G27" s="27">
        <f t="shared" si="3"/>
        <v>109793</v>
      </c>
      <c r="H27" s="27">
        <v>59101</v>
      </c>
      <c r="I27" s="27">
        <v>50692</v>
      </c>
      <c r="J27" s="27">
        <v>0</v>
      </c>
      <c r="K27" s="27">
        <f t="shared" si="4"/>
        <v>165</v>
      </c>
      <c r="L27" s="27">
        <v>2897</v>
      </c>
      <c r="M27" s="27">
        <v>2732</v>
      </c>
    </row>
    <row r="28" spans="1:37" ht="21" customHeight="1" x14ac:dyDescent="0.2">
      <c r="A28" s="24" t="s">
        <v>25</v>
      </c>
      <c r="B28" s="25">
        <f t="shared" si="1"/>
        <v>-70910</v>
      </c>
      <c r="C28" s="25">
        <f t="shared" si="2"/>
        <v>56705</v>
      </c>
      <c r="D28" s="25">
        <v>7112</v>
      </c>
      <c r="E28" s="25">
        <v>49503</v>
      </c>
      <c r="F28" s="25">
        <v>90</v>
      </c>
      <c r="G28" s="25">
        <f t="shared" si="3"/>
        <v>127615</v>
      </c>
      <c r="H28" s="25">
        <v>67137</v>
      </c>
      <c r="I28" s="25">
        <v>60478</v>
      </c>
      <c r="J28" s="25">
        <v>0</v>
      </c>
      <c r="K28" s="25">
        <f t="shared" si="4"/>
        <v>-1365</v>
      </c>
      <c r="L28" s="25">
        <v>1857</v>
      </c>
      <c r="M28" s="25">
        <v>3222</v>
      </c>
    </row>
    <row r="29" spans="1:37" ht="21" customHeight="1" x14ac:dyDescent="0.2">
      <c r="A29" s="26" t="s">
        <v>26</v>
      </c>
      <c r="B29" s="28">
        <f t="shared" si="1"/>
        <v>-117788</v>
      </c>
      <c r="C29" s="28">
        <f t="shared" si="2"/>
        <v>52006</v>
      </c>
      <c r="D29" s="28">
        <v>8680</v>
      </c>
      <c r="E29" s="28">
        <v>43231</v>
      </c>
      <c r="F29" s="28">
        <v>95</v>
      </c>
      <c r="G29" s="28">
        <f t="shared" si="3"/>
        <v>169794</v>
      </c>
      <c r="H29" s="28">
        <v>92256</v>
      </c>
      <c r="I29" s="28">
        <v>77538</v>
      </c>
      <c r="J29" s="28">
        <v>0</v>
      </c>
      <c r="K29" s="28">
        <f t="shared" si="4"/>
        <v>-5501</v>
      </c>
      <c r="L29" s="28">
        <v>5199</v>
      </c>
      <c r="M29" s="28">
        <v>10700</v>
      </c>
    </row>
    <row r="30" spans="1:37" ht="21" customHeight="1" x14ac:dyDescent="0.2">
      <c r="A30" s="24" t="s">
        <v>78</v>
      </c>
      <c r="B30" s="25">
        <f t="shared" ref="B30:B37" si="5">+C30-G30</f>
        <v>-146201</v>
      </c>
      <c r="C30" s="25">
        <f t="shared" ref="C30:C37" si="6">+D30+E30+F30</f>
        <v>40443</v>
      </c>
      <c r="D30" s="25">
        <v>9542</v>
      </c>
      <c r="E30" s="25">
        <v>30789</v>
      </c>
      <c r="F30" s="25">
        <v>112</v>
      </c>
      <c r="G30" s="25">
        <f t="shared" ref="G30:G37" si="7">+H30+I30+J30</f>
        <v>186644</v>
      </c>
      <c r="H30" s="25">
        <v>100795</v>
      </c>
      <c r="I30" s="25">
        <v>85849</v>
      </c>
      <c r="J30" s="25">
        <v>0</v>
      </c>
      <c r="K30" s="25">
        <f t="shared" ref="K30:K37" si="8">+L30-M30</f>
        <v>-2731</v>
      </c>
      <c r="L30" s="25">
        <v>6462</v>
      </c>
      <c r="M30" s="25">
        <v>9193</v>
      </c>
    </row>
    <row r="31" spans="1:37" ht="21" customHeight="1" x14ac:dyDescent="0.2">
      <c r="A31" s="26" t="s">
        <v>79</v>
      </c>
      <c r="B31" s="27">
        <f t="shared" si="5"/>
        <v>-138308</v>
      </c>
      <c r="C31" s="27">
        <f t="shared" si="6"/>
        <v>40061</v>
      </c>
      <c r="D31" s="27">
        <v>8358</v>
      </c>
      <c r="E31" s="27">
        <v>31586</v>
      </c>
      <c r="F31" s="27">
        <v>117</v>
      </c>
      <c r="G31" s="27">
        <f t="shared" si="7"/>
        <v>178369</v>
      </c>
      <c r="H31" s="27">
        <v>96812</v>
      </c>
      <c r="I31" s="27">
        <v>81557</v>
      </c>
      <c r="J31" s="27">
        <v>0</v>
      </c>
      <c r="K31" s="27">
        <f t="shared" si="8"/>
        <v>-1753</v>
      </c>
      <c r="L31" s="27">
        <v>3399</v>
      </c>
      <c r="M31" s="27">
        <v>5152</v>
      </c>
    </row>
    <row r="32" spans="1:37" ht="21" customHeight="1" x14ac:dyDescent="0.2">
      <c r="A32" s="24" t="s">
        <v>80</v>
      </c>
      <c r="B32" s="25">
        <f t="shared" si="5"/>
        <v>-136780</v>
      </c>
      <c r="C32" s="25">
        <f t="shared" si="6"/>
        <v>36077</v>
      </c>
      <c r="D32" s="25">
        <v>7442</v>
      </c>
      <c r="E32" s="25">
        <v>28524</v>
      </c>
      <c r="F32" s="25">
        <v>111</v>
      </c>
      <c r="G32" s="25">
        <f t="shared" si="7"/>
        <v>172857</v>
      </c>
      <c r="H32" s="25">
        <v>91796</v>
      </c>
      <c r="I32" s="25">
        <v>81061</v>
      </c>
      <c r="J32" s="25">
        <v>0</v>
      </c>
      <c r="K32" s="25">
        <f t="shared" si="8"/>
        <v>-697</v>
      </c>
      <c r="L32" s="25">
        <v>2176</v>
      </c>
      <c r="M32" s="25">
        <v>2873</v>
      </c>
    </row>
    <row r="33" spans="1:13" ht="21" customHeight="1" x14ac:dyDescent="0.2">
      <c r="A33" s="26" t="s">
        <v>81</v>
      </c>
      <c r="B33" s="28">
        <f t="shared" si="5"/>
        <v>-138422</v>
      </c>
      <c r="C33" s="28">
        <f t="shared" si="6"/>
        <v>29268</v>
      </c>
      <c r="D33" s="28">
        <v>6533</v>
      </c>
      <c r="E33" s="28">
        <v>22624</v>
      </c>
      <c r="F33" s="28">
        <v>111</v>
      </c>
      <c r="G33" s="28">
        <f t="shared" si="7"/>
        <v>167690</v>
      </c>
      <c r="H33" s="28">
        <v>87602</v>
      </c>
      <c r="I33" s="28">
        <v>79957</v>
      </c>
      <c r="J33" s="28">
        <v>131</v>
      </c>
      <c r="K33" s="28">
        <f t="shared" si="8"/>
        <v>-387</v>
      </c>
      <c r="L33" s="28">
        <v>1884</v>
      </c>
      <c r="M33" s="28">
        <v>2271</v>
      </c>
    </row>
    <row r="34" spans="1:13" ht="21" customHeight="1" x14ac:dyDescent="0.2">
      <c r="A34" s="24" t="s">
        <v>82</v>
      </c>
      <c r="B34" s="25">
        <f t="shared" si="5"/>
        <v>-137475</v>
      </c>
      <c r="C34" s="25">
        <f t="shared" si="6"/>
        <v>29787</v>
      </c>
      <c r="D34" s="25">
        <v>6160</v>
      </c>
      <c r="E34" s="25">
        <v>22690</v>
      </c>
      <c r="F34" s="25">
        <v>937</v>
      </c>
      <c r="G34" s="25">
        <f t="shared" si="7"/>
        <v>167262</v>
      </c>
      <c r="H34" s="25">
        <v>90013</v>
      </c>
      <c r="I34" s="25">
        <v>74155</v>
      </c>
      <c r="J34" s="25">
        <v>3094</v>
      </c>
      <c r="K34" s="25">
        <f t="shared" si="8"/>
        <v>-489</v>
      </c>
      <c r="L34" s="25">
        <v>10085</v>
      </c>
      <c r="M34" s="25">
        <v>10574</v>
      </c>
    </row>
    <row r="35" spans="1:13" ht="21" customHeight="1" x14ac:dyDescent="0.2">
      <c r="A35" s="26" t="s">
        <v>83</v>
      </c>
      <c r="B35" s="27">
        <f t="shared" si="5"/>
        <v>-156331</v>
      </c>
      <c r="C35" s="27">
        <f t="shared" si="6"/>
        <v>35746</v>
      </c>
      <c r="D35" s="27">
        <v>8972</v>
      </c>
      <c r="E35" s="27">
        <v>23125</v>
      </c>
      <c r="F35" s="27">
        <v>3649</v>
      </c>
      <c r="G35" s="27">
        <f t="shared" si="7"/>
        <v>192077</v>
      </c>
      <c r="H35" s="27">
        <v>99203</v>
      </c>
      <c r="I35" s="27">
        <v>86169</v>
      </c>
      <c r="J35" s="27">
        <v>6705</v>
      </c>
      <c r="K35" s="27">
        <f t="shared" si="8"/>
        <v>-9743</v>
      </c>
      <c r="L35" s="27">
        <v>9371</v>
      </c>
      <c r="M35" s="27">
        <v>19114</v>
      </c>
    </row>
    <row r="36" spans="1:13" ht="21" customHeight="1" x14ac:dyDescent="0.2">
      <c r="A36" s="24" t="s">
        <v>84</v>
      </c>
      <c r="B36" s="25">
        <f t="shared" si="5"/>
        <v>-160077</v>
      </c>
      <c r="C36" s="25">
        <f t="shared" si="6"/>
        <v>27407</v>
      </c>
      <c r="D36" s="25">
        <v>8135</v>
      </c>
      <c r="E36" s="25">
        <v>17816</v>
      </c>
      <c r="F36" s="25">
        <v>1456</v>
      </c>
      <c r="G36" s="25">
        <f t="shared" si="7"/>
        <v>187484</v>
      </c>
      <c r="H36" s="25">
        <v>89914</v>
      </c>
      <c r="I36" s="25">
        <v>91340</v>
      </c>
      <c r="J36" s="25">
        <v>6230</v>
      </c>
      <c r="K36" s="25">
        <f t="shared" si="8"/>
        <v>-2685</v>
      </c>
      <c r="L36" s="25">
        <v>10481</v>
      </c>
      <c r="M36" s="25">
        <v>13166</v>
      </c>
    </row>
    <row r="37" spans="1:13" ht="21" customHeight="1" x14ac:dyDescent="0.2">
      <c r="A37" s="26" t="s">
        <v>85</v>
      </c>
      <c r="B37" s="28">
        <f t="shared" si="5"/>
        <v>-164959</v>
      </c>
      <c r="C37" s="28">
        <f t="shared" si="6"/>
        <v>35085</v>
      </c>
      <c r="D37" s="28">
        <v>6951</v>
      </c>
      <c r="E37" s="28">
        <v>24262</v>
      </c>
      <c r="F37" s="28">
        <v>3872</v>
      </c>
      <c r="G37" s="28">
        <f t="shared" si="7"/>
        <v>200044</v>
      </c>
      <c r="H37" s="28">
        <v>100753</v>
      </c>
      <c r="I37" s="28">
        <v>93418</v>
      </c>
      <c r="J37" s="28">
        <v>5873</v>
      </c>
      <c r="K37" s="28">
        <f t="shared" si="8"/>
        <v>-7462</v>
      </c>
      <c r="L37" s="28">
        <v>7422</v>
      </c>
      <c r="M37" s="28">
        <v>14884</v>
      </c>
    </row>
    <row r="38" spans="1:13" ht="21" customHeight="1" x14ac:dyDescent="0.2">
      <c r="A38" s="24" t="s">
        <v>86</v>
      </c>
      <c r="B38" s="25">
        <f t="shared" ref="B38:B45" si="9">+C38-G38</f>
        <v>-167091</v>
      </c>
      <c r="C38" s="25">
        <f t="shared" ref="C38:C45" si="10">+D38+E38+F38</f>
        <v>36069</v>
      </c>
      <c r="D38" s="25">
        <v>8748</v>
      </c>
      <c r="E38" s="25">
        <v>24475</v>
      </c>
      <c r="F38" s="25">
        <v>2846</v>
      </c>
      <c r="G38" s="25">
        <f t="shared" ref="G38:G45" si="11">+H38+I38+J38</f>
        <v>203160</v>
      </c>
      <c r="H38" s="25">
        <v>99201</v>
      </c>
      <c r="I38" s="25">
        <v>97647</v>
      </c>
      <c r="J38" s="25">
        <v>6312</v>
      </c>
      <c r="K38" s="25">
        <f t="shared" ref="K38:K45" si="12">+L38-M38</f>
        <v>-3374</v>
      </c>
      <c r="L38" s="25">
        <v>7338</v>
      </c>
      <c r="M38" s="25">
        <v>10712</v>
      </c>
    </row>
    <row r="39" spans="1:13" ht="21" customHeight="1" x14ac:dyDescent="0.2">
      <c r="A39" s="26" t="s">
        <v>87</v>
      </c>
      <c r="B39" s="27">
        <f t="shared" si="9"/>
        <v>-192049</v>
      </c>
      <c r="C39" s="27">
        <f t="shared" si="10"/>
        <v>31912</v>
      </c>
      <c r="D39" s="27">
        <v>7758</v>
      </c>
      <c r="E39" s="27">
        <v>19105</v>
      </c>
      <c r="F39" s="27">
        <v>5049</v>
      </c>
      <c r="G39" s="27">
        <f t="shared" si="11"/>
        <v>223961</v>
      </c>
      <c r="H39" s="27">
        <v>106064</v>
      </c>
      <c r="I39" s="27">
        <v>110624</v>
      </c>
      <c r="J39" s="27">
        <v>7273</v>
      </c>
      <c r="K39" s="27">
        <f t="shared" si="12"/>
        <v>-6863</v>
      </c>
      <c r="L39" s="27">
        <v>6637</v>
      </c>
      <c r="M39" s="27">
        <v>13500</v>
      </c>
    </row>
    <row r="40" spans="1:13" ht="21" customHeight="1" x14ac:dyDescent="0.2">
      <c r="A40" s="24" t="s">
        <v>88</v>
      </c>
      <c r="B40" s="25">
        <f t="shared" si="9"/>
        <v>-180947</v>
      </c>
      <c r="C40" s="25">
        <f t="shared" si="10"/>
        <v>42792</v>
      </c>
      <c r="D40" s="25">
        <v>8740</v>
      </c>
      <c r="E40" s="25">
        <v>27126</v>
      </c>
      <c r="F40" s="25">
        <v>6926</v>
      </c>
      <c r="G40" s="25">
        <f t="shared" si="11"/>
        <v>223739</v>
      </c>
      <c r="H40" s="25">
        <v>117379</v>
      </c>
      <c r="I40" s="25">
        <v>101392</v>
      </c>
      <c r="J40" s="25">
        <v>4968</v>
      </c>
      <c r="K40" s="25">
        <f t="shared" si="12"/>
        <v>-8737</v>
      </c>
      <c r="L40" s="25">
        <v>13304</v>
      </c>
      <c r="M40" s="25">
        <v>22041</v>
      </c>
    </row>
    <row r="41" spans="1:13" ht="21" customHeight="1" x14ac:dyDescent="0.2">
      <c r="A41" s="26" t="s">
        <v>89</v>
      </c>
      <c r="B41" s="28">
        <f t="shared" si="9"/>
        <v>-175006</v>
      </c>
      <c r="C41" s="28">
        <f t="shared" si="10"/>
        <v>45998</v>
      </c>
      <c r="D41" s="28">
        <v>11473</v>
      </c>
      <c r="E41" s="28">
        <v>28120</v>
      </c>
      <c r="F41" s="28">
        <v>6405</v>
      </c>
      <c r="G41" s="28">
        <f t="shared" si="11"/>
        <v>221004</v>
      </c>
      <c r="H41" s="28">
        <v>115421</v>
      </c>
      <c r="I41" s="28">
        <v>100700</v>
      </c>
      <c r="J41" s="28">
        <v>4883</v>
      </c>
      <c r="K41" s="28">
        <f t="shared" si="12"/>
        <v>-7034</v>
      </c>
      <c r="L41" s="28">
        <v>12417</v>
      </c>
      <c r="M41" s="28">
        <v>19451</v>
      </c>
    </row>
    <row r="42" spans="1:13" ht="21" customHeight="1" x14ac:dyDescent="0.2">
      <c r="A42" s="24" t="s">
        <v>90</v>
      </c>
      <c r="B42" s="25">
        <f t="shared" si="9"/>
        <v>-171651</v>
      </c>
      <c r="C42" s="25">
        <f t="shared" si="10"/>
        <v>31386</v>
      </c>
      <c r="D42" s="25">
        <v>8875</v>
      </c>
      <c r="E42" s="25">
        <v>18449</v>
      </c>
      <c r="F42" s="25">
        <v>4062</v>
      </c>
      <c r="G42" s="25">
        <f t="shared" si="11"/>
        <v>203037</v>
      </c>
      <c r="H42" s="25">
        <v>107078</v>
      </c>
      <c r="I42" s="25">
        <v>90981</v>
      </c>
      <c r="J42" s="25">
        <v>4978</v>
      </c>
      <c r="K42" s="25">
        <f t="shared" si="12"/>
        <v>-3441</v>
      </c>
      <c r="L42" s="25">
        <v>11355</v>
      </c>
      <c r="M42" s="25">
        <v>14796</v>
      </c>
    </row>
    <row r="43" spans="1:13" ht="21" customHeight="1" x14ac:dyDescent="0.2">
      <c r="A43" s="26" t="s">
        <v>91</v>
      </c>
      <c r="B43" s="27">
        <f t="shared" si="9"/>
        <v>-163063</v>
      </c>
      <c r="C43" s="27">
        <f t="shared" si="10"/>
        <v>39888</v>
      </c>
      <c r="D43" s="27">
        <v>9102</v>
      </c>
      <c r="E43" s="27">
        <v>25196</v>
      </c>
      <c r="F43" s="27">
        <v>5590</v>
      </c>
      <c r="G43" s="27">
        <f t="shared" si="11"/>
        <v>202951</v>
      </c>
      <c r="H43" s="27">
        <v>115677</v>
      </c>
      <c r="I43" s="27">
        <v>81978</v>
      </c>
      <c r="J43" s="27">
        <v>5296</v>
      </c>
      <c r="K43" s="27">
        <f t="shared" si="12"/>
        <v>-5740</v>
      </c>
      <c r="L43" s="27">
        <v>10276</v>
      </c>
      <c r="M43" s="27">
        <v>16016</v>
      </c>
    </row>
    <row r="44" spans="1:13" ht="21" customHeight="1" x14ac:dyDescent="0.2">
      <c r="A44" s="24" t="s">
        <v>92</v>
      </c>
      <c r="B44" s="25">
        <f t="shared" si="9"/>
        <v>-150676</v>
      </c>
      <c r="C44" s="25">
        <f t="shared" si="10"/>
        <v>43065</v>
      </c>
      <c r="D44" s="25">
        <v>8987</v>
      </c>
      <c r="E44" s="25">
        <v>29401</v>
      </c>
      <c r="F44" s="25">
        <v>4677</v>
      </c>
      <c r="G44" s="25">
        <f t="shared" si="11"/>
        <v>193741</v>
      </c>
      <c r="H44" s="25">
        <v>112812</v>
      </c>
      <c r="I44" s="25">
        <v>75420</v>
      </c>
      <c r="J44" s="25">
        <v>5509</v>
      </c>
      <c r="K44" s="25">
        <f t="shared" si="12"/>
        <v>-3576</v>
      </c>
      <c r="L44" s="25">
        <v>12378</v>
      </c>
      <c r="M44" s="25">
        <v>15954</v>
      </c>
    </row>
    <row r="45" spans="1:13" ht="21" customHeight="1" x14ac:dyDescent="0.2">
      <c r="A45" s="26" t="s">
        <v>93</v>
      </c>
      <c r="B45" s="28">
        <f t="shared" si="9"/>
        <v>-150121</v>
      </c>
      <c r="C45" s="28">
        <f t="shared" si="10"/>
        <v>43986</v>
      </c>
      <c r="D45" s="28">
        <v>9833</v>
      </c>
      <c r="E45" s="28">
        <v>29626</v>
      </c>
      <c r="F45" s="28">
        <v>4527</v>
      </c>
      <c r="G45" s="28">
        <f t="shared" si="11"/>
        <v>194107</v>
      </c>
      <c r="H45" s="28">
        <v>112569</v>
      </c>
      <c r="I45" s="28">
        <v>75225</v>
      </c>
      <c r="J45" s="28">
        <v>6313</v>
      </c>
      <c r="K45" s="28">
        <f t="shared" si="12"/>
        <v>-4575</v>
      </c>
      <c r="L45" s="28">
        <v>13816</v>
      </c>
      <c r="M45" s="28">
        <v>18391</v>
      </c>
    </row>
    <row r="46" spans="1:13" ht="21" customHeight="1" x14ac:dyDescent="0.2">
      <c r="A46" s="24" t="s">
        <v>94</v>
      </c>
      <c r="B46" s="25">
        <f t="shared" ref="B46:B53" si="13">+C46-G46</f>
        <v>-157387</v>
      </c>
      <c r="C46" s="25">
        <f t="shared" ref="C46:C53" si="14">+D46+E46+F46</f>
        <v>38392</v>
      </c>
      <c r="D46" s="25">
        <v>10449</v>
      </c>
      <c r="E46" s="25">
        <v>22955</v>
      </c>
      <c r="F46" s="25">
        <v>4988</v>
      </c>
      <c r="G46" s="25">
        <f t="shared" ref="G46:G53" si="15">+H46+I46+J46</f>
        <v>195779</v>
      </c>
      <c r="H46" s="25">
        <v>112738</v>
      </c>
      <c r="I46" s="25">
        <v>76653</v>
      </c>
      <c r="J46" s="25">
        <v>6388</v>
      </c>
      <c r="K46" s="25">
        <f t="shared" ref="K46:K53" si="16">+L46-M46</f>
        <v>-5039</v>
      </c>
      <c r="L46" s="25">
        <v>12601</v>
      </c>
      <c r="M46" s="25">
        <v>17640</v>
      </c>
    </row>
    <row r="47" spans="1:13" ht="21" customHeight="1" x14ac:dyDescent="0.2">
      <c r="A47" s="26" t="s">
        <v>95</v>
      </c>
      <c r="B47" s="27">
        <f t="shared" si="13"/>
        <v>-169968</v>
      </c>
      <c r="C47" s="27">
        <f t="shared" si="14"/>
        <v>39957</v>
      </c>
      <c r="D47" s="27">
        <v>14187</v>
      </c>
      <c r="E47" s="27">
        <v>19211</v>
      </c>
      <c r="F47" s="27">
        <v>6559</v>
      </c>
      <c r="G47" s="27">
        <f t="shared" si="15"/>
        <v>209925</v>
      </c>
      <c r="H47" s="27">
        <v>116333</v>
      </c>
      <c r="I47" s="27">
        <v>87424</v>
      </c>
      <c r="J47" s="27">
        <v>6168</v>
      </c>
      <c r="K47" s="27">
        <f t="shared" si="16"/>
        <v>-6555</v>
      </c>
      <c r="L47" s="27">
        <v>11505</v>
      </c>
      <c r="M47" s="27">
        <v>18060</v>
      </c>
    </row>
    <row r="48" spans="1:13" ht="21" customHeight="1" x14ac:dyDescent="0.2">
      <c r="A48" s="24" t="s">
        <v>96</v>
      </c>
      <c r="B48" s="25">
        <f t="shared" si="13"/>
        <v>-162380</v>
      </c>
      <c r="C48" s="25">
        <f t="shared" si="14"/>
        <v>46482</v>
      </c>
      <c r="D48" s="25">
        <v>13348</v>
      </c>
      <c r="E48" s="25">
        <v>28463</v>
      </c>
      <c r="F48" s="25">
        <v>4671</v>
      </c>
      <c r="G48" s="25">
        <f t="shared" si="15"/>
        <v>208862</v>
      </c>
      <c r="H48" s="25">
        <v>115518</v>
      </c>
      <c r="I48" s="25">
        <v>87041</v>
      </c>
      <c r="J48" s="25">
        <v>6303</v>
      </c>
      <c r="K48" s="25">
        <f t="shared" si="16"/>
        <v>-4199</v>
      </c>
      <c r="L48" s="25">
        <v>11926</v>
      </c>
      <c r="M48" s="25">
        <v>16125</v>
      </c>
    </row>
    <row r="49" spans="1:20" ht="21" customHeight="1" x14ac:dyDescent="0.2">
      <c r="A49" s="26" t="s">
        <v>97</v>
      </c>
      <c r="B49" s="28">
        <f t="shared" si="13"/>
        <v>-155973</v>
      </c>
      <c r="C49" s="28">
        <f t="shared" si="14"/>
        <v>40874</v>
      </c>
      <c r="D49" s="28">
        <v>12445</v>
      </c>
      <c r="E49" s="28">
        <v>24014</v>
      </c>
      <c r="F49" s="28">
        <v>4415</v>
      </c>
      <c r="G49" s="28">
        <f t="shared" si="15"/>
        <v>196847</v>
      </c>
      <c r="H49" s="28">
        <v>112889</v>
      </c>
      <c r="I49" s="28">
        <v>77762</v>
      </c>
      <c r="J49" s="28">
        <v>6196</v>
      </c>
      <c r="K49" s="28">
        <f t="shared" si="16"/>
        <v>-2953</v>
      </c>
      <c r="L49" s="28">
        <v>12288</v>
      </c>
      <c r="M49" s="28">
        <v>15241</v>
      </c>
    </row>
    <row r="50" spans="1:20" ht="21" customHeight="1" x14ac:dyDescent="0.2">
      <c r="A50" s="24" t="s">
        <v>105</v>
      </c>
      <c r="B50" s="25">
        <f t="shared" si="13"/>
        <v>-159810</v>
      </c>
      <c r="C50" s="25">
        <f t="shared" si="14"/>
        <v>38359</v>
      </c>
      <c r="D50" s="25">
        <v>11120</v>
      </c>
      <c r="E50" s="25">
        <v>22031</v>
      </c>
      <c r="F50" s="25">
        <v>5208</v>
      </c>
      <c r="G50" s="25">
        <f t="shared" si="15"/>
        <v>198169</v>
      </c>
      <c r="H50" s="25">
        <v>113712</v>
      </c>
      <c r="I50" s="25">
        <v>78437</v>
      </c>
      <c r="J50" s="25">
        <v>6020</v>
      </c>
      <c r="K50" s="25">
        <f t="shared" si="16"/>
        <v>-3997</v>
      </c>
      <c r="L50" s="25">
        <v>10666</v>
      </c>
      <c r="M50" s="25">
        <v>14663</v>
      </c>
    </row>
    <row r="51" spans="1:20" ht="21" customHeight="1" x14ac:dyDescent="0.2">
      <c r="A51" s="26" t="s">
        <v>106</v>
      </c>
      <c r="B51" s="27">
        <f t="shared" si="13"/>
        <v>0</v>
      </c>
      <c r="C51" s="27">
        <f t="shared" si="14"/>
        <v>0</v>
      </c>
      <c r="D51" s="27">
        <v>0</v>
      </c>
      <c r="E51" s="27">
        <v>0</v>
      </c>
      <c r="F51" s="27">
        <v>0</v>
      </c>
      <c r="G51" s="27">
        <f t="shared" si="15"/>
        <v>0</v>
      </c>
      <c r="H51" s="27">
        <v>0</v>
      </c>
      <c r="I51" s="27">
        <v>0</v>
      </c>
      <c r="J51" s="27">
        <v>0</v>
      </c>
      <c r="K51" s="27">
        <f t="shared" si="16"/>
        <v>0</v>
      </c>
      <c r="L51" s="27">
        <v>0</v>
      </c>
      <c r="M51" s="27">
        <v>0</v>
      </c>
    </row>
    <row r="52" spans="1:20" ht="21" customHeight="1" x14ac:dyDescent="0.2">
      <c r="A52" s="24" t="s">
        <v>107</v>
      </c>
      <c r="B52" s="25">
        <f t="shared" si="13"/>
        <v>0</v>
      </c>
      <c r="C52" s="25">
        <f t="shared" si="14"/>
        <v>0</v>
      </c>
      <c r="D52" s="25">
        <v>0</v>
      </c>
      <c r="E52" s="25">
        <v>0</v>
      </c>
      <c r="F52" s="25">
        <v>0</v>
      </c>
      <c r="G52" s="25">
        <f t="shared" si="15"/>
        <v>0</v>
      </c>
      <c r="H52" s="25">
        <v>0</v>
      </c>
      <c r="I52" s="25">
        <v>0</v>
      </c>
      <c r="J52" s="25">
        <v>0</v>
      </c>
      <c r="K52" s="25">
        <f t="shared" si="16"/>
        <v>0</v>
      </c>
      <c r="L52" s="25">
        <v>0</v>
      </c>
      <c r="M52" s="25">
        <v>0</v>
      </c>
    </row>
    <row r="53" spans="1:20" ht="21" customHeight="1" x14ac:dyDescent="0.2">
      <c r="A53" s="26" t="s">
        <v>108</v>
      </c>
      <c r="B53" s="28">
        <f t="shared" si="13"/>
        <v>0</v>
      </c>
      <c r="C53" s="28">
        <f t="shared" si="14"/>
        <v>0</v>
      </c>
      <c r="D53" s="28">
        <v>0</v>
      </c>
      <c r="E53" s="28">
        <v>0</v>
      </c>
      <c r="F53" s="28">
        <v>0</v>
      </c>
      <c r="G53" s="28">
        <f t="shared" si="15"/>
        <v>0</v>
      </c>
      <c r="H53" s="28">
        <v>0</v>
      </c>
      <c r="I53" s="28">
        <v>0</v>
      </c>
      <c r="J53" s="28">
        <v>0</v>
      </c>
      <c r="K53" s="28">
        <f t="shared" si="16"/>
        <v>0</v>
      </c>
      <c r="L53" s="28">
        <v>0</v>
      </c>
      <c r="M53" s="28">
        <v>0</v>
      </c>
    </row>
    <row r="54" spans="1:2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</sheetData>
  <mergeCells count="8">
    <mergeCell ref="A6:A8"/>
    <mergeCell ref="B5:M5"/>
    <mergeCell ref="B7:B8"/>
    <mergeCell ref="C7:F7"/>
    <mergeCell ref="B6:J6"/>
    <mergeCell ref="G7:J7"/>
    <mergeCell ref="K7:K8"/>
    <mergeCell ref="K6:M6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64" fitToHeight="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AU55"/>
  <sheetViews>
    <sheetView showGridLines="0" view="pageBreakPreview" zoomScale="75" zoomScaleNormal="100" zoomScaleSheetLayoutView="75" workbookViewId="0">
      <pane ySplit="10" topLeftCell="A30" activePane="bottomLeft" state="frozen"/>
      <selection pane="bottomLeft" activeCell="G55" sqref="G55"/>
    </sheetView>
  </sheetViews>
  <sheetFormatPr defaultRowHeight="12.75" x14ac:dyDescent="0.2"/>
  <cols>
    <col min="1" max="1" width="11.5703125" customWidth="1"/>
    <col min="2" max="2" width="15.42578125" customWidth="1"/>
    <col min="3" max="3" width="12.85546875" customWidth="1"/>
    <col min="4" max="4" width="12.5703125" customWidth="1"/>
    <col min="5" max="5" width="11.42578125" customWidth="1"/>
    <col min="6" max="6" width="12" customWidth="1"/>
    <col min="7" max="7" width="17.42578125" customWidth="1"/>
    <col min="8" max="8" width="15.7109375" customWidth="1"/>
    <col min="9" max="9" width="13" customWidth="1"/>
    <col min="10" max="10" width="19" customWidth="1"/>
    <col min="11" max="11" width="15.5703125" customWidth="1"/>
    <col min="12" max="12" width="12" customWidth="1"/>
    <col min="13" max="13" width="11.140625" customWidth="1"/>
    <col min="14" max="14" width="14.28515625" customWidth="1"/>
    <col min="15" max="15" width="11.140625" customWidth="1"/>
    <col min="16" max="16" width="18.85546875" customWidth="1"/>
    <col min="17" max="17" width="23.85546875" customWidth="1"/>
    <col min="18" max="18" width="13.85546875" customWidth="1"/>
    <col min="19" max="19" width="16.5703125" customWidth="1"/>
    <col min="20" max="20" width="12.85546875" customWidth="1"/>
    <col min="21" max="21" width="17.5703125" customWidth="1"/>
    <col min="22" max="22" width="20.140625" customWidth="1"/>
  </cols>
  <sheetData>
    <row r="1" spans="1:47" s="15" customFormat="1" ht="18" x14ac:dyDescent="0.2">
      <c r="A1" s="18" t="s">
        <v>98</v>
      </c>
    </row>
    <row r="3" spans="1:47" ht="15.75" x14ac:dyDescent="0.25">
      <c r="A3" s="7" t="s">
        <v>73</v>
      </c>
      <c r="C3" s="7"/>
      <c r="D3" s="7"/>
    </row>
    <row r="4" spans="1:47" x14ac:dyDescent="0.2">
      <c r="R4" s="4"/>
      <c r="S4" s="4"/>
      <c r="T4" s="4"/>
      <c r="U4" s="4"/>
      <c r="V4" s="4"/>
    </row>
    <row r="5" spans="1:47" ht="23.25" customHeight="1" x14ac:dyDescent="0.25">
      <c r="A5" s="69"/>
      <c r="B5" s="166" t="s">
        <v>61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47" ht="22.5" customHeight="1" x14ac:dyDescent="0.2">
      <c r="A6" s="70"/>
      <c r="B6" s="110" t="s">
        <v>3</v>
      </c>
      <c r="C6" s="102" t="s">
        <v>50</v>
      </c>
      <c r="D6" s="104" t="s">
        <v>4</v>
      </c>
      <c r="E6" s="112" t="s">
        <v>29</v>
      </c>
      <c r="F6" s="113"/>
      <c r="G6" s="113"/>
      <c r="H6" s="113"/>
      <c r="I6" s="113"/>
      <c r="J6" s="113"/>
      <c r="K6" s="114"/>
      <c r="L6" s="112" t="s">
        <v>30</v>
      </c>
      <c r="M6" s="113"/>
      <c r="N6" s="113"/>
      <c r="O6" s="113"/>
      <c r="P6" s="113"/>
      <c r="Q6" s="113"/>
      <c r="R6" s="113"/>
      <c r="S6" s="113"/>
      <c r="T6" s="113"/>
      <c r="U6" s="113"/>
      <c r="V6" s="114"/>
    </row>
    <row r="7" spans="1:47" s="2" customFormat="1" ht="24.75" customHeight="1" x14ac:dyDescent="0.25">
      <c r="A7" s="71"/>
      <c r="B7" s="110"/>
      <c r="C7" s="143"/>
      <c r="D7" s="158"/>
      <c r="E7" s="120" t="s">
        <v>3</v>
      </c>
      <c r="F7" s="117" t="s">
        <v>50</v>
      </c>
      <c r="G7" s="118"/>
      <c r="H7" s="119"/>
      <c r="I7" s="167" t="s">
        <v>4</v>
      </c>
      <c r="J7" s="168"/>
      <c r="K7" s="169"/>
      <c r="L7" s="177" t="s">
        <v>3</v>
      </c>
      <c r="M7" s="117" t="s">
        <v>50</v>
      </c>
      <c r="N7" s="118"/>
      <c r="O7" s="118"/>
      <c r="P7" s="118"/>
      <c r="Q7" s="119"/>
      <c r="R7" s="167" t="s">
        <v>4</v>
      </c>
      <c r="S7" s="168"/>
      <c r="T7" s="168"/>
      <c r="U7" s="168"/>
      <c r="V7" s="169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2" customFormat="1" ht="31.5" customHeight="1" x14ac:dyDescent="0.2">
      <c r="A8" s="22" t="s">
        <v>99</v>
      </c>
      <c r="B8" s="110"/>
      <c r="C8" s="143"/>
      <c r="D8" s="158"/>
      <c r="E8" s="120"/>
      <c r="F8" s="72" t="s">
        <v>35</v>
      </c>
      <c r="G8" s="173" t="s">
        <v>34</v>
      </c>
      <c r="H8" s="173" t="s">
        <v>37</v>
      </c>
      <c r="I8" s="72" t="s">
        <v>35</v>
      </c>
      <c r="J8" s="173" t="s">
        <v>34</v>
      </c>
      <c r="K8" s="173" t="s">
        <v>37</v>
      </c>
      <c r="L8" s="177"/>
      <c r="M8" s="72" t="s">
        <v>35</v>
      </c>
      <c r="N8" s="175" t="s">
        <v>42</v>
      </c>
      <c r="O8" s="170" t="s">
        <v>43</v>
      </c>
      <c r="P8" s="171"/>
      <c r="Q8" s="172"/>
      <c r="R8" s="72" t="s">
        <v>35</v>
      </c>
      <c r="S8" s="175" t="s">
        <v>42</v>
      </c>
      <c r="T8" s="170" t="s">
        <v>43</v>
      </c>
      <c r="U8" s="171"/>
      <c r="V8" s="172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2" customFormat="1" ht="53.25" customHeight="1" x14ac:dyDescent="0.25">
      <c r="A9" s="73"/>
      <c r="B9" s="111"/>
      <c r="C9" s="103"/>
      <c r="D9" s="105"/>
      <c r="E9" s="55"/>
      <c r="F9" s="56"/>
      <c r="G9" s="174"/>
      <c r="H9" s="174"/>
      <c r="I9" s="56"/>
      <c r="J9" s="174"/>
      <c r="K9" s="174"/>
      <c r="L9" s="54"/>
      <c r="M9" s="56"/>
      <c r="N9" s="176"/>
      <c r="O9" s="74" t="s">
        <v>35</v>
      </c>
      <c r="P9" s="75" t="s">
        <v>44</v>
      </c>
      <c r="Q9" s="75" t="s">
        <v>45</v>
      </c>
      <c r="R9" s="76"/>
      <c r="S9" s="176"/>
      <c r="T9" s="74" t="s">
        <v>35</v>
      </c>
      <c r="U9" s="75" t="s">
        <v>44</v>
      </c>
      <c r="V9" s="75" t="s">
        <v>45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29" customFormat="1" ht="16.5" customHeight="1" x14ac:dyDescent="0.25">
      <c r="A10" s="23">
        <v>1</v>
      </c>
      <c r="B10" s="23">
        <f t="shared" ref="B10:V10" si="0">A10+1</f>
        <v>2</v>
      </c>
      <c r="C10" s="23">
        <f t="shared" si="0"/>
        <v>3</v>
      </c>
      <c r="D10" s="23">
        <f t="shared" si="0"/>
        <v>4</v>
      </c>
      <c r="E10" s="23">
        <f t="shared" si="0"/>
        <v>5</v>
      </c>
      <c r="F10" s="23">
        <f t="shared" si="0"/>
        <v>6</v>
      </c>
      <c r="G10" s="23">
        <f t="shared" si="0"/>
        <v>7</v>
      </c>
      <c r="H10" s="23">
        <f t="shared" si="0"/>
        <v>8</v>
      </c>
      <c r="I10" s="23">
        <f t="shared" si="0"/>
        <v>9</v>
      </c>
      <c r="J10" s="23">
        <f t="shared" si="0"/>
        <v>10</v>
      </c>
      <c r="K10" s="23">
        <f t="shared" si="0"/>
        <v>11</v>
      </c>
      <c r="L10" s="23">
        <f t="shared" si="0"/>
        <v>12</v>
      </c>
      <c r="M10" s="23">
        <f t="shared" si="0"/>
        <v>13</v>
      </c>
      <c r="N10" s="23">
        <f t="shared" si="0"/>
        <v>14</v>
      </c>
      <c r="O10" s="23">
        <f t="shared" si="0"/>
        <v>15</v>
      </c>
      <c r="P10" s="23">
        <f t="shared" si="0"/>
        <v>16</v>
      </c>
      <c r="Q10" s="23">
        <f t="shared" si="0"/>
        <v>17</v>
      </c>
      <c r="R10" s="23">
        <f t="shared" si="0"/>
        <v>18</v>
      </c>
      <c r="S10" s="23">
        <f t="shared" si="0"/>
        <v>19</v>
      </c>
      <c r="T10" s="23">
        <f t="shared" si="0"/>
        <v>20</v>
      </c>
      <c r="U10" s="23">
        <f t="shared" si="0"/>
        <v>21</v>
      </c>
      <c r="V10" s="23">
        <f t="shared" si="0"/>
        <v>22</v>
      </c>
    </row>
    <row r="11" spans="1:47" s="31" customFormat="1" ht="21.75" customHeight="1" x14ac:dyDescent="0.2">
      <c r="A11" s="24" t="s">
        <v>9</v>
      </c>
      <c r="B11" s="25">
        <f t="shared" ref="B11:B30" si="1">+C11-D11</f>
        <v>-308999</v>
      </c>
      <c r="C11" s="25">
        <f>+F11+M11+'MPI poz sek 2-IIP other sec. 2'!C11+'MPI poz sek 2-IIP other sec. 2'!N11</f>
        <v>41509</v>
      </c>
      <c r="D11" s="25">
        <f>+I11+R11+'MPI poz sek 2-IIP other sec. 2'!H11+'MPI poz sek 2-IIP other sec. 2'!O11</f>
        <v>350508</v>
      </c>
      <c r="E11" s="25">
        <f t="shared" ref="E11:E30" si="2">+F11-I11</f>
        <v>-203689</v>
      </c>
      <c r="F11" s="25">
        <f t="shared" ref="F11:F30" si="3">+G11+H11</f>
        <v>6146</v>
      </c>
      <c r="G11" s="25">
        <v>4101</v>
      </c>
      <c r="H11" s="25">
        <v>2045</v>
      </c>
      <c r="I11" s="25">
        <f t="shared" ref="I11:I30" si="4">+J11+K11</f>
        <v>209835</v>
      </c>
      <c r="J11" s="25">
        <v>149563</v>
      </c>
      <c r="K11" s="25">
        <v>60272</v>
      </c>
      <c r="L11" s="25">
        <f t="shared" ref="L11:L30" si="5">+M11-R11</f>
        <v>-24926</v>
      </c>
      <c r="M11" s="25">
        <f t="shared" ref="M11:M30" si="6">+N11+O11</f>
        <v>11394</v>
      </c>
      <c r="N11" s="25">
        <v>1322</v>
      </c>
      <c r="O11" s="25">
        <f t="shared" ref="O11:O30" si="7">+P11+Q11</f>
        <v>10072</v>
      </c>
      <c r="P11" s="25">
        <v>9670</v>
      </c>
      <c r="Q11" s="25">
        <v>402</v>
      </c>
      <c r="R11" s="25">
        <f t="shared" ref="R11:R30" si="8">+S11+T11</f>
        <v>36320</v>
      </c>
      <c r="S11" s="25">
        <v>17777</v>
      </c>
      <c r="T11" s="25">
        <f t="shared" ref="T11:T30" si="9">+U11+V11</f>
        <v>18543</v>
      </c>
      <c r="U11" s="25">
        <v>18085</v>
      </c>
      <c r="V11" s="25">
        <v>458</v>
      </c>
      <c r="W11" s="30"/>
      <c r="X11" s="30"/>
      <c r="Y11" s="30"/>
      <c r="Z11" s="30"/>
    </row>
    <row r="12" spans="1:47" s="31" customFormat="1" ht="21.75" customHeight="1" x14ac:dyDescent="0.2">
      <c r="A12" s="26" t="s">
        <v>10</v>
      </c>
      <c r="B12" s="27">
        <f t="shared" si="1"/>
        <v>-315146</v>
      </c>
      <c r="C12" s="27">
        <f>+F12+M12+'MPI poz sek 2-IIP other sec. 2'!C12+'MPI poz sek 2-IIP other sec. 2'!N12</f>
        <v>46936</v>
      </c>
      <c r="D12" s="27">
        <f>+I12+R12+'MPI poz sek 2-IIP other sec. 2'!H12+'MPI poz sek 2-IIP other sec. 2'!O12</f>
        <v>362082</v>
      </c>
      <c r="E12" s="27">
        <f t="shared" si="2"/>
        <v>-212574</v>
      </c>
      <c r="F12" s="27">
        <f t="shared" si="3"/>
        <v>7604</v>
      </c>
      <c r="G12" s="27">
        <v>5215</v>
      </c>
      <c r="H12" s="27">
        <v>2389</v>
      </c>
      <c r="I12" s="27">
        <f t="shared" si="4"/>
        <v>220178</v>
      </c>
      <c r="J12" s="27">
        <v>161032</v>
      </c>
      <c r="K12" s="27">
        <v>59146</v>
      </c>
      <c r="L12" s="27">
        <f t="shared" si="5"/>
        <v>-24923</v>
      </c>
      <c r="M12" s="27">
        <f t="shared" si="6"/>
        <v>11639</v>
      </c>
      <c r="N12" s="27">
        <v>1424</v>
      </c>
      <c r="O12" s="27">
        <f t="shared" si="7"/>
        <v>10215</v>
      </c>
      <c r="P12" s="27">
        <v>9847</v>
      </c>
      <c r="Q12" s="27">
        <v>368</v>
      </c>
      <c r="R12" s="27">
        <f t="shared" si="8"/>
        <v>36562</v>
      </c>
      <c r="S12" s="27">
        <v>18687</v>
      </c>
      <c r="T12" s="27">
        <f t="shared" si="9"/>
        <v>17875</v>
      </c>
      <c r="U12" s="27">
        <v>17523</v>
      </c>
      <c r="V12" s="27">
        <v>352</v>
      </c>
      <c r="W12" s="30"/>
      <c r="X12" s="30"/>
      <c r="Y12" s="30"/>
      <c r="Z12" s="30"/>
    </row>
    <row r="13" spans="1:47" s="31" customFormat="1" ht="21.75" customHeight="1" x14ac:dyDescent="0.2">
      <c r="A13" s="24" t="s">
        <v>11</v>
      </c>
      <c r="B13" s="25">
        <f t="shared" si="1"/>
        <v>-321350</v>
      </c>
      <c r="C13" s="25">
        <f>+F13+M13+'MPI poz sek 2-IIP other sec. 2'!C13+'MPI poz sek 2-IIP other sec. 2'!N13</f>
        <v>45254</v>
      </c>
      <c r="D13" s="25">
        <f>+I13+R13+'MPI poz sek 2-IIP other sec. 2'!H13+'MPI poz sek 2-IIP other sec. 2'!O13</f>
        <v>366604</v>
      </c>
      <c r="E13" s="25">
        <f t="shared" si="2"/>
        <v>-218013</v>
      </c>
      <c r="F13" s="25">
        <f t="shared" si="3"/>
        <v>7302</v>
      </c>
      <c r="G13" s="25">
        <v>4574</v>
      </c>
      <c r="H13" s="25">
        <v>2728</v>
      </c>
      <c r="I13" s="25">
        <f t="shared" si="4"/>
        <v>225315</v>
      </c>
      <c r="J13" s="25">
        <v>168597</v>
      </c>
      <c r="K13" s="25">
        <v>56718</v>
      </c>
      <c r="L13" s="25">
        <f t="shared" si="5"/>
        <v>-27414</v>
      </c>
      <c r="M13" s="25">
        <f t="shared" si="6"/>
        <v>11829</v>
      </c>
      <c r="N13" s="25">
        <v>1752</v>
      </c>
      <c r="O13" s="25">
        <f t="shared" si="7"/>
        <v>10077</v>
      </c>
      <c r="P13" s="25">
        <v>9651</v>
      </c>
      <c r="Q13" s="25">
        <v>426</v>
      </c>
      <c r="R13" s="25">
        <f t="shared" si="8"/>
        <v>39243</v>
      </c>
      <c r="S13" s="25">
        <v>20175</v>
      </c>
      <c r="T13" s="25">
        <f t="shared" si="9"/>
        <v>19068</v>
      </c>
      <c r="U13" s="25">
        <v>18718</v>
      </c>
      <c r="V13" s="25">
        <v>350</v>
      </c>
      <c r="W13" s="30"/>
      <c r="X13" s="30"/>
      <c r="Y13" s="30"/>
      <c r="Z13" s="30"/>
    </row>
    <row r="14" spans="1:47" s="31" customFormat="1" ht="21.75" customHeight="1" x14ac:dyDescent="0.2">
      <c r="A14" s="26" t="s">
        <v>12</v>
      </c>
      <c r="B14" s="28">
        <f t="shared" si="1"/>
        <v>-311918</v>
      </c>
      <c r="C14" s="28">
        <f>+F14+M14+'MPI poz sek 2-IIP other sec. 2'!C14+'MPI poz sek 2-IIP other sec. 2'!N14</f>
        <v>46584</v>
      </c>
      <c r="D14" s="28">
        <f>+I14+R14+'MPI poz sek 2-IIP other sec. 2'!H14+'MPI poz sek 2-IIP other sec. 2'!O14</f>
        <v>358502</v>
      </c>
      <c r="E14" s="28">
        <f t="shared" si="2"/>
        <v>-218041</v>
      </c>
      <c r="F14" s="28">
        <f t="shared" si="3"/>
        <v>8623</v>
      </c>
      <c r="G14" s="28">
        <v>5608</v>
      </c>
      <c r="H14" s="28">
        <v>3015</v>
      </c>
      <c r="I14" s="28">
        <f t="shared" si="4"/>
        <v>226664</v>
      </c>
      <c r="J14" s="28">
        <v>175696</v>
      </c>
      <c r="K14" s="28">
        <v>50968</v>
      </c>
      <c r="L14" s="28">
        <f t="shared" si="5"/>
        <v>-26461</v>
      </c>
      <c r="M14" s="28">
        <f t="shared" si="6"/>
        <v>14699</v>
      </c>
      <c r="N14" s="28">
        <v>2199</v>
      </c>
      <c r="O14" s="28">
        <f t="shared" si="7"/>
        <v>12500</v>
      </c>
      <c r="P14" s="28">
        <v>11361</v>
      </c>
      <c r="Q14" s="28">
        <v>1139</v>
      </c>
      <c r="R14" s="28">
        <f t="shared" si="8"/>
        <v>41160</v>
      </c>
      <c r="S14" s="28">
        <v>25207</v>
      </c>
      <c r="T14" s="28">
        <f t="shared" si="9"/>
        <v>15953</v>
      </c>
      <c r="U14" s="28">
        <v>15337</v>
      </c>
      <c r="V14" s="28">
        <v>616</v>
      </c>
      <c r="W14" s="30"/>
      <c r="X14" s="30"/>
      <c r="Y14" s="30"/>
      <c r="Z14" s="30"/>
    </row>
    <row r="15" spans="1:47" s="31" customFormat="1" ht="21.75" customHeight="1" x14ac:dyDescent="0.2">
      <c r="A15" s="24" t="s">
        <v>13</v>
      </c>
      <c r="B15" s="25">
        <f t="shared" si="1"/>
        <v>-323663</v>
      </c>
      <c r="C15" s="25">
        <f>+F15+M15+'MPI poz sek 2-IIP other sec. 2'!C15+'MPI poz sek 2-IIP other sec. 2'!N15</f>
        <v>48385</v>
      </c>
      <c r="D15" s="25">
        <f>+I15+R15+'MPI poz sek 2-IIP other sec. 2'!H15+'MPI poz sek 2-IIP other sec. 2'!O15</f>
        <v>372048</v>
      </c>
      <c r="E15" s="25">
        <f t="shared" si="2"/>
        <v>-225032</v>
      </c>
      <c r="F15" s="25">
        <f t="shared" si="3"/>
        <v>9229</v>
      </c>
      <c r="G15" s="25">
        <v>5883</v>
      </c>
      <c r="H15" s="25">
        <v>3346</v>
      </c>
      <c r="I15" s="25">
        <f t="shared" si="4"/>
        <v>234261</v>
      </c>
      <c r="J15" s="25">
        <v>182196</v>
      </c>
      <c r="K15" s="25">
        <v>52065</v>
      </c>
      <c r="L15" s="25">
        <f t="shared" si="5"/>
        <v>-32483</v>
      </c>
      <c r="M15" s="25">
        <f t="shared" si="6"/>
        <v>13201</v>
      </c>
      <c r="N15" s="25">
        <v>2112</v>
      </c>
      <c r="O15" s="25">
        <f t="shared" si="7"/>
        <v>11089</v>
      </c>
      <c r="P15" s="25">
        <v>10264</v>
      </c>
      <c r="Q15" s="25">
        <v>825</v>
      </c>
      <c r="R15" s="25">
        <f t="shared" si="8"/>
        <v>45684</v>
      </c>
      <c r="S15" s="25">
        <v>29779</v>
      </c>
      <c r="T15" s="25">
        <f t="shared" si="9"/>
        <v>15905</v>
      </c>
      <c r="U15" s="25">
        <v>15590</v>
      </c>
      <c r="V15" s="25">
        <v>315</v>
      </c>
      <c r="W15" s="30"/>
      <c r="X15" s="30"/>
      <c r="Y15" s="30"/>
      <c r="Z15" s="30"/>
    </row>
    <row r="16" spans="1:47" s="31" customFormat="1" ht="21.75" customHeight="1" x14ac:dyDescent="0.2">
      <c r="A16" s="26" t="s">
        <v>14</v>
      </c>
      <c r="B16" s="27">
        <f t="shared" si="1"/>
        <v>-327074</v>
      </c>
      <c r="C16" s="27">
        <f>+F16+M16+'MPI poz sek 2-IIP other sec. 2'!C16+'MPI poz sek 2-IIP other sec. 2'!N16</f>
        <v>53387</v>
      </c>
      <c r="D16" s="27">
        <f>+I16+R16+'MPI poz sek 2-IIP other sec. 2'!H16+'MPI poz sek 2-IIP other sec. 2'!O16</f>
        <v>380461</v>
      </c>
      <c r="E16" s="27">
        <f t="shared" si="2"/>
        <v>-228976</v>
      </c>
      <c r="F16" s="27">
        <f t="shared" si="3"/>
        <v>11899</v>
      </c>
      <c r="G16" s="27">
        <v>7782</v>
      </c>
      <c r="H16" s="27">
        <v>4117</v>
      </c>
      <c r="I16" s="27">
        <f t="shared" si="4"/>
        <v>240875</v>
      </c>
      <c r="J16" s="27">
        <v>187718</v>
      </c>
      <c r="K16" s="27">
        <v>53157</v>
      </c>
      <c r="L16" s="27">
        <f t="shared" si="5"/>
        <v>-32236</v>
      </c>
      <c r="M16" s="27">
        <f t="shared" si="6"/>
        <v>14805</v>
      </c>
      <c r="N16" s="27">
        <v>2906</v>
      </c>
      <c r="O16" s="27">
        <f t="shared" si="7"/>
        <v>11899</v>
      </c>
      <c r="P16" s="27">
        <v>10636</v>
      </c>
      <c r="Q16" s="27">
        <v>1263</v>
      </c>
      <c r="R16" s="27">
        <f t="shared" si="8"/>
        <v>47041</v>
      </c>
      <c r="S16" s="27">
        <v>30825</v>
      </c>
      <c r="T16" s="27">
        <f t="shared" si="9"/>
        <v>16216</v>
      </c>
      <c r="U16" s="27">
        <v>15789</v>
      </c>
      <c r="V16" s="27">
        <v>427</v>
      </c>
      <c r="W16" s="30"/>
      <c r="X16" s="30"/>
      <c r="Y16" s="30"/>
      <c r="Z16" s="30"/>
    </row>
    <row r="17" spans="1:26" s="33" customFormat="1" ht="21.75" customHeight="1" x14ac:dyDescent="0.2">
      <c r="A17" s="24" t="s">
        <v>15</v>
      </c>
      <c r="B17" s="25">
        <f t="shared" si="1"/>
        <v>-337381</v>
      </c>
      <c r="C17" s="25">
        <f>+F17+M17+'MPI poz sek 2-IIP other sec. 2'!C17+'MPI poz sek 2-IIP other sec. 2'!N17</f>
        <v>58640</v>
      </c>
      <c r="D17" s="25">
        <f>+I17+R17+'MPI poz sek 2-IIP other sec. 2'!H17+'MPI poz sek 2-IIP other sec. 2'!O17</f>
        <v>396021</v>
      </c>
      <c r="E17" s="25">
        <f t="shared" si="2"/>
        <v>-232757</v>
      </c>
      <c r="F17" s="25">
        <f t="shared" si="3"/>
        <v>12582</v>
      </c>
      <c r="G17" s="25">
        <v>8224</v>
      </c>
      <c r="H17" s="25">
        <v>4358</v>
      </c>
      <c r="I17" s="25">
        <f t="shared" si="4"/>
        <v>245339</v>
      </c>
      <c r="J17" s="25">
        <v>188437</v>
      </c>
      <c r="K17" s="25">
        <v>56902</v>
      </c>
      <c r="L17" s="25">
        <f t="shared" si="5"/>
        <v>-39547</v>
      </c>
      <c r="M17" s="25">
        <f t="shared" si="6"/>
        <v>16916</v>
      </c>
      <c r="N17" s="25">
        <v>3491</v>
      </c>
      <c r="O17" s="25">
        <f t="shared" si="7"/>
        <v>13425</v>
      </c>
      <c r="P17" s="25">
        <v>10972</v>
      </c>
      <c r="Q17" s="25">
        <v>2453</v>
      </c>
      <c r="R17" s="25">
        <f t="shared" si="8"/>
        <v>56463</v>
      </c>
      <c r="S17" s="25">
        <v>40510</v>
      </c>
      <c r="T17" s="25">
        <f t="shared" si="9"/>
        <v>15953</v>
      </c>
      <c r="U17" s="25">
        <v>15485</v>
      </c>
      <c r="V17" s="25">
        <v>468</v>
      </c>
      <c r="W17" s="32"/>
      <c r="X17" s="32"/>
      <c r="Y17" s="32"/>
      <c r="Z17" s="32"/>
    </row>
    <row r="18" spans="1:26" s="31" customFormat="1" ht="21.75" customHeight="1" x14ac:dyDescent="0.2">
      <c r="A18" s="26" t="s">
        <v>16</v>
      </c>
      <c r="B18" s="28">
        <f t="shared" si="1"/>
        <v>-346594</v>
      </c>
      <c r="C18" s="28">
        <f>+F18+M18+'MPI poz sek 2-IIP other sec. 2'!C18+'MPI poz sek 2-IIP other sec. 2'!N18</f>
        <v>69034</v>
      </c>
      <c r="D18" s="28">
        <f>+I18+R18+'MPI poz sek 2-IIP other sec. 2'!H18+'MPI poz sek 2-IIP other sec. 2'!O18</f>
        <v>415628</v>
      </c>
      <c r="E18" s="28">
        <f t="shared" si="2"/>
        <v>-243456</v>
      </c>
      <c r="F18" s="28">
        <f t="shared" si="3"/>
        <v>19159</v>
      </c>
      <c r="G18" s="28">
        <v>13917</v>
      </c>
      <c r="H18" s="28">
        <v>5242</v>
      </c>
      <c r="I18" s="28">
        <f t="shared" si="4"/>
        <v>262615</v>
      </c>
      <c r="J18" s="28">
        <v>205958</v>
      </c>
      <c r="K18" s="28">
        <v>56657</v>
      </c>
      <c r="L18" s="28">
        <f t="shared" si="5"/>
        <v>-34177</v>
      </c>
      <c r="M18" s="28">
        <f t="shared" si="6"/>
        <v>20543</v>
      </c>
      <c r="N18" s="28">
        <v>5457</v>
      </c>
      <c r="O18" s="28">
        <f t="shared" si="7"/>
        <v>15086</v>
      </c>
      <c r="P18" s="28">
        <v>10438</v>
      </c>
      <c r="Q18" s="28">
        <v>4648</v>
      </c>
      <c r="R18" s="28">
        <f t="shared" si="8"/>
        <v>54720</v>
      </c>
      <c r="S18" s="28">
        <v>39373</v>
      </c>
      <c r="T18" s="28">
        <f t="shared" si="9"/>
        <v>15347</v>
      </c>
      <c r="U18" s="28">
        <v>14822</v>
      </c>
      <c r="V18" s="28">
        <v>525</v>
      </c>
      <c r="W18" s="30"/>
      <c r="X18" s="30"/>
      <c r="Y18" s="30"/>
      <c r="Z18" s="30"/>
    </row>
    <row r="19" spans="1:26" s="31" customFormat="1" ht="21.75" customHeight="1" x14ac:dyDescent="0.2">
      <c r="A19" s="24" t="s">
        <v>17</v>
      </c>
      <c r="B19" s="25">
        <f t="shared" si="1"/>
        <v>-357735</v>
      </c>
      <c r="C19" s="25">
        <f>+F19+M19+'MPI poz sek 2-IIP other sec. 2'!C19+'MPI poz sek 2-IIP other sec. 2'!N19</f>
        <v>72468</v>
      </c>
      <c r="D19" s="25">
        <f>+I19+R19+'MPI poz sek 2-IIP other sec. 2'!H19+'MPI poz sek 2-IIP other sec. 2'!O19</f>
        <v>430203</v>
      </c>
      <c r="E19" s="25">
        <f t="shared" si="2"/>
        <v>-258670</v>
      </c>
      <c r="F19" s="25">
        <f t="shared" si="3"/>
        <v>19582</v>
      </c>
      <c r="G19" s="25">
        <v>14472</v>
      </c>
      <c r="H19" s="25">
        <v>5110</v>
      </c>
      <c r="I19" s="25">
        <f t="shared" si="4"/>
        <v>278252</v>
      </c>
      <c r="J19" s="25">
        <v>215621</v>
      </c>
      <c r="K19" s="25">
        <v>62631</v>
      </c>
      <c r="L19" s="25">
        <f t="shared" si="5"/>
        <v>-31225</v>
      </c>
      <c r="M19" s="25">
        <f t="shared" si="6"/>
        <v>20919</v>
      </c>
      <c r="N19" s="25">
        <v>8485</v>
      </c>
      <c r="O19" s="25">
        <f t="shared" si="7"/>
        <v>12434</v>
      </c>
      <c r="P19" s="25">
        <v>9185</v>
      </c>
      <c r="Q19" s="25">
        <v>3249</v>
      </c>
      <c r="R19" s="25">
        <f t="shared" si="8"/>
        <v>52144</v>
      </c>
      <c r="S19" s="25">
        <v>38515</v>
      </c>
      <c r="T19" s="25">
        <f t="shared" si="9"/>
        <v>13629</v>
      </c>
      <c r="U19" s="25">
        <v>13206</v>
      </c>
      <c r="V19" s="25">
        <v>423</v>
      </c>
      <c r="W19" s="30"/>
      <c r="X19" s="30"/>
      <c r="Y19" s="30"/>
      <c r="Z19" s="30"/>
    </row>
    <row r="20" spans="1:26" s="31" customFormat="1" ht="21.75" customHeight="1" x14ac:dyDescent="0.2">
      <c r="A20" s="26" t="s">
        <v>18</v>
      </c>
      <c r="B20" s="27">
        <f t="shared" si="1"/>
        <v>-366265</v>
      </c>
      <c r="C20" s="27">
        <f>+F20+M20+'MPI poz sek 2-IIP other sec. 2'!C20+'MPI poz sek 2-IIP other sec. 2'!N20</f>
        <v>78628</v>
      </c>
      <c r="D20" s="27">
        <f>+I20+R20+'MPI poz sek 2-IIP other sec. 2'!H20+'MPI poz sek 2-IIP other sec. 2'!O20</f>
        <v>444893</v>
      </c>
      <c r="E20" s="27">
        <f t="shared" si="2"/>
        <v>-267796</v>
      </c>
      <c r="F20" s="27">
        <f t="shared" si="3"/>
        <v>20800</v>
      </c>
      <c r="G20" s="27">
        <v>15221</v>
      </c>
      <c r="H20" s="27">
        <v>5579</v>
      </c>
      <c r="I20" s="27">
        <f t="shared" si="4"/>
        <v>288596</v>
      </c>
      <c r="J20" s="27">
        <v>222581</v>
      </c>
      <c r="K20" s="27">
        <v>66015</v>
      </c>
      <c r="L20" s="27">
        <f t="shared" si="5"/>
        <v>-27162</v>
      </c>
      <c r="M20" s="27">
        <f t="shared" si="6"/>
        <v>21291</v>
      </c>
      <c r="N20" s="27">
        <v>9160</v>
      </c>
      <c r="O20" s="27">
        <f t="shared" si="7"/>
        <v>12131</v>
      </c>
      <c r="P20" s="27">
        <v>7883</v>
      </c>
      <c r="Q20" s="27">
        <v>4248</v>
      </c>
      <c r="R20" s="27">
        <f t="shared" si="8"/>
        <v>48453</v>
      </c>
      <c r="S20" s="27">
        <v>34818</v>
      </c>
      <c r="T20" s="27">
        <f t="shared" si="9"/>
        <v>13635</v>
      </c>
      <c r="U20" s="27">
        <v>13225</v>
      </c>
      <c r="V20" s="27">
        <v>410</v>
      </c>
      <c r="W20" s="30"/>
      <c r="X20" s="30"/>
      <c r="Y20" s="30"/>
      <c r="Z20" s="30"/>
    </row>
    <row r="21" spans="1:26" s="31" customFormat="1" ht="21.75" customHeight="1" x14ac:dyDescent="0.2">
      <c r="A21" s="24" t="s">
        <v>19</v>
      </c>
      <c r="B21" s="25">
        <f t="shared" si="1"/>
        <v>-382182</v>
      </c>
      <c r="C21" s="25">
        <f>+F21+M21+'MPI poz sek 2-IIP other sec. 2'!C21+'MPI poz sek 2-IIP other sec. 2'!N21</f>
        <v>82998</v>
      </c>
      <c r="D21" s="25">
        <f>+I21+R21+'MPI poz sek 2-IIP other sec. 2'!H21+'MPI poz sek 2-IIP other sec. 2'!O21</f>
        <v>465180</v>
      </c>
      <c r="E21" s="25">
        <f t="shared" si="2"/>
        <v>-282831</v>
      </c>
      <c r="F21" s="25">
        <f t="shared" si="3"/>
        <v>23272</v>
      </c>
      <c r="G21" s="25">
        <v>16349</v>
      </c>
      <c r="H21" s="25">
        <v>6923</v>
      </c>
      <c r="I21" s="25">
        <f t="shared" si="4"/>
        <v>306103</v>
      </c>
      <c r="J21" s="25">
        <v>231349</v>
      </c>
      <c r="K21" s="25">
        <v>74754</v>
      </c>
      <c r="L21" s="25">
        <f t="shared" si="5"/>
        <v>-26567</v>
      </c>
      <c r="M21" s="25">
        <f t="shared" si="6"/>
        <v>23573</v>
      </c>
      <c r="N21" s="25">
        <v>10518</v>
      </c>
      <c r="O21" s="25">
        <f t="shared" si="7"/>
        <v>13055</v>
      </c>
      <c r="P21" s="25">
        <v>7834</v>
      </c>
      <c r="Q21" s="25">
        <v>5221</v>
      </c>
      <c r="R21" s="25">
        <f t="shared" si="8"/>
        <v>50140</v>
      </c>
      <c r="S21" s="25">
        <v>36591</v>
      </c>
      <c r="T21" s="25">
        <f t="shared" si="9"/>
        <v>13549</v>
      </c>
      <c r="U21" s="25">
        <v>13142</v>
      </c>
      <c r="V21" s="25">
        <v>407</v>
      </c>
      <c r="W21" s="30"/>
      <c r="X21" s="30"/>
      <c r="Y21" s="30"/>
      <c r="Z21" s="30"/>
    </row>
    <row r="22" spans="1:26" s="31" customFormat="1" ht="21.75" customHeight="1" x14ac:dyDescent="0.2">
      <c r="A22" s="26" t="s">
        <v>20</v>
      </c>
      <c r="B22" s="28">
        <f t="shared" si="1"/>
        <v>-391647</v>
      </c>
      <c r="C22" s="28">
        <f>+F22+M22+'MPI poz sek 2-IIP other sec. 2'!C22+'MPI poz sek 2-IIP other sec. 2'!N22</f>
        <v>108063</v>
      </c>
      <c r="D22" s="28">
        <f>+I22+R22+'MPI poz sek 2-IIP other sec. 2'!H22+'MPI poz sek 2-IIP other sec. 2'!O22</f>
        <v>499710</v>
      </c>
      <c r="E22" s="28">
        <f t="shared" si="2"/>
        <v>-292324</v>
      </c>
      <c r="F22" s="28">
        <f t="shared" si="3"/>
        <v>40252</v>
      </c>
      <c r="G22" s="28">
        <v>32820</v>
      </c>
      <c r="H22" s="28">
        <v>7432</v>
      </c>
      <c r="I22" s="28">
        <f t="shared" si="4"/>
        <v>332576</v>
      </c>
      <c r="J22" s="28">
        <v>254756</v>
      </c>
      <c r="K22" s="28">
        <v>77820</v>
      </c>
      <c r="L22" s="28">
        <f t="shared" si="5"/>
        <v>-18913</v>
      </c>
      <c r="M22" s="28">
        <f t="shared" si="6"/>
        <v>32105</v>
      </c>
      <c r="N22" s="28">
        <v>15150</v>
      </c>
      <c r="O22" s="28">
        <f t="shared" si="7"/>
        <v>16955</v>
      </c>
      <c r="P22" s="28">
        <v>6991</v>
      </c>
      <c r="Q22" s="28">
        <v>9964</v>
      </c>
      <c r="R22" s="28">
        <f t="shared" si="8"/>
        <v>51018</v>
      </c>
      <c r="S22" s="28">
        <v>40509</v>
      </c>
      <c r="T22" s="28">
        <f t="shared" si="9"/>
        <v>10509</v>
      </c>
      <c r="U22" s="28">
        <v>10420</v>
      </c>
      <c r="V22" s="28">
        <v>89</v>
      </c>
      <c r="W22" s="30"/>
      <c r="X22" s="30"/>
      <c r="Y22" s="30"/>
      <c r="Z22" s="30"/>
    </row>
    <row r="23" spans="1:26" s="33" customFormat="1" ht="21.75" customHeight="1" x14ac:dyDescent="0.2">
      <c r="A23" s="24" t="s">
        <v>21</v>
      </c>
      <c r="B23" s="25">
        <f t="shared" si="1"/>
        <v>-409395</v>
      </c>
      <c r="C23" s="25">
        <f>+F23+M23+'MPI poz sek 2-IIP other sec. 2'!C23+'MPI poz sek 2-IIP other sec. 2'!N23</f>
        <v>116772</v>
      </c>
      <c r="D23" s="25">
        <f>+I23+R23+'MPI poz sek 2-IIP other sec. 2'!H23+'MPI poz sek 2-IIP other sec. 2'!O23</f>
        <v>526167</v>
      </c>
      <c r="E23" s="25">
        <f t="shared" si="2"/>
        <v>-312219</v>
      </c>
      <c r="F23" s="25">
        <f t="shared" si="3"/>
        <v>39662</v>
      </c>
      <c r="G23" s="25">
        <v>32973</v>
      </c>
      <c r="H23" s="25">
        <v>6689</v>
      </c>
      <c r="I23" s="25">
        <f t="shared" si="4"/>
        <v>351881</v>
      </c>
      <c r="J23" s="25">
        <v>266954</v>
      </c>
      <c r="K23" s="25">
        <v>84927</v>
      </c>
      <c r="L23" s="25">
        <f t="shared" si="5"/>
        <v>-15893</v>
      </c>
      <c r="M23" s="25">
        <f t="shared" si="6"/>
        <v>36573</v>
      </c>
      <c r="N23" s="25">
        <v>18991</v>
      </c>
      <c r="O23" s="25">
        <f t="shared" si="7"/>
        <v>17582</v>
      </c>
      <c r="P23" s="25">
        <v>7000</v>
      </c>
      <c r="Q23" s="25">
        <v>10582</v>
      </c>
      <c r="R23" s="25">
        <f t="shared" si="8"/>
        <v>52466</v>
      </c>
      <c r="S23" s="25">
        <v>43480</v>
      </c>
      <c r="T23" s="25">
        <f t="shared" si="9"/>
        <v>8986</v>
      </c>
      <c r="U23" s="25">
        <v>8944</v>
      </c>
      <c r="V23" s="25">
        <v>42</v>
      </c>
      <c r="W23" s="32"/>
      <c r="X23" s="32"/>
      <c r="Y23" s="32"/>
      <c r="Z23" s="32"/>
    </row>
    <row r="24" spans="1:26" s="31" customFormat="1" ht="21.75" customHeight="1" x14ac:dyDescent="0.2">
      <c r="A24" s="26" t="s">
        <v>22</v>
      </c>
      <c r="B24" s="27">
        <f t="shared" si="1"/>
        <v>-421116</v>
      </c>
      <c r="C24" s="27">
        <f>+F24+M24+'MPI poz sek 2-IIP other sec. 2'!C24+'MPI poz sek 2-IIP other sec. 2'!N24</f>
        <v>126284</v>
      </c>
      <c r="D24" s="27">
        <f>+I24+R24+'MPI poz sek 2-IIP other sec. 2'!H24+'MPI poz sek 2-IIP other sec. 2'!O24</f>
        <v>547400</v>
      </c>
      <c r="E24" s="27">
        <f t="shared" si="2"/>
        <v>-320895</v>
      </c>
      <c r="F24" s="27">
        <f t="shared" si="3"/>
        <v>41888</v>
      </c>
      <c r="G24" s="27">
        <v>34177</v>
      </c>
      <c r="H24" s="27">
        <v>7711</v>
      </c>
      <c r="I24" s="27">
        <f t="shared" si="4"/>
        <v>362783</v>
      </c>
      <c r="J24" s="27">
        <v>275319</v>
      </c>
      <c r="K24" s="27">
        <v>87464</v>
      </c>
      <c r="L24" s="27">
        <f t="shared" si="5"/>
        <v>-15982</v>
      </c>
      <c r="M24" s="27">
        <f t="shared" si="6"/>
        <v>41272</v>
      </c>
      <c r="N24" s="27">
        <v>23876</v>
      </c>
      <c r="O24" s="27">
        <f t="shared" si="7"/>
        <v>17396</v>
      </c>
      <c r="P24" s="27">
        <v>6549</v>
      </c>
      <c r="Q24" s="27">
        <v>10847</v>
      </c>
      <c r="R24" s="27">
        <f t="shared" si="8"/>
        <v>57254</v>
      </c>
      <c r="S24" s="27">
        <v>48273</v>
      </c>
      <c r="T24" s="27">
        <f t="shared" si="9"/>
        <v>8981</v>
      </c>
      <c r="U24" s="27">
        <v>8944</v>
      </c>
      <c r="V24" s="27">
        <v>37</v>
      </c>
      <c r="W24" s="30"/>
      <c r="X24" s="30"/>
      <c r="Y24" s="30"/>
      <c r="Z24" s="30"/>
    </row>
    <row r="25" spans="1:26" s="31" customFormat="1" ht="21.75" customHeight="1" x14ac:dyDescent="0.2">
      <c r="A25" s="24" t="s">
        <v>23</v>
      </c>
      <c r="B25" s="25">
        <f t="shared" si="1"/>
        <v>-433088</v>
      </c>
      <c r="C25" s="25">
        <f>+F25+M25+'MPI poz sek 2-IIP other sec. 2'!C25+'MPI poz sek 2-IIP other sec. 2'!N25</f>
        <v>135501</v>
      </c>
      <c r="D25" s="25">
        <f>+I25+R25+'MPI poz sek 2-IIP other sec. 2'!H25+'MPI poz sek 2-IIP other sec. 2'!O25</f>
        <v>568589</v>
      </c>
      <c r="E25" s="25">
        <f t="shared" si="2"/>
        <v>-335072</v>
      </c>
      <c r="F25" s="25">
        <f t="shared" si="3"/>
        <v>45542</v>
      </c>
      <c r="G25" s="25">
        <v>36604</v>
      </c>
      <c r="H25" s="25">
        <v>8938</v>
      </c>
      <c r="I25" s="25">
        <f t="shared" si="4"/>
        <v>380614</v>
      </c>
      <c r="J25" s="25">
        <v>288101</v>
      </c>
      <c r="K25" s="25">
        <v>92513</v>
      </c>
      <c r="L25" s="25">
        <f t="shared" si="5"/>
        <v>-10783</v>
      </c>
      <c r="M25" s="25">
        <f t="shared" si="6"/>
        <v>44582</v>
      </c>
      <c r="N25" s="25">
        <v>27699</v>
      </c>
      <c r="O25" s="25">
        <f t="shared" si="7"/>
        <v>16883</v>
      </c>
      <c r="P25" s="25">
        <v>5659</v>
      </c>
      <c r="Q25" s="25">
        <v>11224</v>
      </c>
      <c r="R25" s="25">
        <f t="shared" si="8"/>
        <v>55365</v>
      </c>
      <c r="S25" s="25">
        <v>46169</v>
      </c>
      <c r="T25" s="25">
        <f t="shared" si="9"/>
        <v>9196</v>
      </c>
      <c r="U25" s="25">
        <v>8708</v>
      </c>
      <c r="V25" s="25">
        <v>488</v>
      </c>
      <c r="W25" s="30"/>
      <c r="X25" s="30"/>
      <c r="Y25" s="30"/>
      <c r="Z25" s="30"/>
    </row>
    <row r="26" spans="1:26" s="31" customFormat="1" ht="21.75" customHeight="1" x14ac:dyDescent="0.2">
      <c r="A26" s="26" t="s">
        <v>0</v>
      </c>
      <c r="B26" s="28">
        <f t="shared" si="1"/>
        <v>-446906</v>
      </c>
      <c r="C26" s="28">
        <f>+F26+M26+'MPI poz sek 2-IIP other sec. 2'!C26+'MPI poz sek 2-IIP other sec. 2'!N26</f>
        <v>140046</v>
      </c>
      <c r="D26" s="28">
        <f>+I26+R26+'MPI poz sek 2-IIP other sec. 2'!H26+'MPI poz sek 2-IIP other sec. 2'!O26</f>
        <v>586952</v>
      </c>
      <c r="E26" s="28">
        <f t="shared" si="2"/>
        <v>-345919</v>
      </c>
      <c r="F26" s="28">
        <f t="shared" si="3"/>
        <v>50002</v>
      </c>
      <c r="G26" s="28">
        <v>38848</v>
      </c>
      <c r="H26" s="28">
        <v>11154</v>
      </c>
      <c r="I26" s="28">
        <f t="shared" si="4"/>
        <v>395921</v>
      </c>
      <c r="J26" s="28">
        <v>306222</v>
      </c>
      <c r="K26" s="28">
        <v>89699</v>
      </c>
      <c r="L26" s="28">
        <f t="shared" si="5"/>
        <v>-9850</v>
      </c>
      <c r="M26" s="28">
        <f t="shared" si="6"/>
        <v>46786</v>
      </c>
      <c r="N26" s="28">
        <v>29264</v>
      </c>
      <c r="O26" s="28">
        <f t="shared" si="7"/>
        <v>17522</v>
      </c>
      <c r="P26" s="28">
        <v>5566</v>
      </c>
      <c r="Q26" s="28">
        <v>11956</v>
      </c>
      <c r="R26" s="28">
        <f t="shared" si="8"/>
        <v>56636</v>
      </c>
      <c r="S26" s="28">
        <v>44846</v>
      </c>
      <c r="T26" s="28">
        <f t="shared" si="9"/>
        <v>11790</v>
      </c>
      <c r="U26" s="28">
        <v>10871</v>
      </c>
      <c r="V26" s="28">
        <v>919</v>
      </c>
      <c r="W26" s="30"/>
      <c r="X26" s="30"/>
      <c r="Y26" s="30"/>
      <c r="Z26" s="30"/>
    </row>
    <row r="27" spans="1:26" s="31" customFormat="1" ht="21.75" customHeight="1" x14ac:dyDescent="0.2">
      <c r="A27" s="24" t="s">
        <v>1</v>
      </c>
      <c r="B27" s="25">
        <f t="shared" si="1"/>
        <v>-473086</v>
      </c>
      <c r="C27" s="25">
        <f>+F27+M27+'MPI poz sek 2-IIP other sec. 2'!C27+'MPI poz sek 2-IIP other sec. 2'!N27</f>
        <v>137006</v>
      </c>
      <c r="D27" s="25">
        <f>+I27+R27+'MPI poz sek 2-IIP other sec. 2'!H27+'MPI poz sek 2-IIP other sec. 2'!O27</f>
        <v>610092</v>
      </c>
      <c r="E27" s="25">
        <f t="shared" si="2"/>
        <v>-357957</v>
      </c>
      <c r="F27" s="25">
        <f t="shared" si="3"/>
        <v>52623</v>
      </c>
      <c r="G27" s="25">
        <v>39985</v>
      </c>
      <c r="H27" s="25">
        <v>12638</v>
      </c>
      <c r="I27" s="25">
        <f t="shared" si="4"/>
        <v>410580</v>
      </c>
      <c r="J27" s="25">
        <v>317409</v>
      </c>
      <c r="K27" s="25">
        <v>93171</v>
      </c>
      <c r="L27" s="25">
        <f t="shared" si="5"/>
        <v>-15953</v>
      </c>
      <c r="M27" s="25">
        <f t="shared" si="6"/>
        <v>38648</v>
      </c>
      <c r="N27" s="25">
        <v>21287</v>
      </c>
      <c r="O27" s="25">
        <f t="shared" si="7"/>
        <v>17361</v>
      </c>
      <c r="P27" s="25">
        <v>5468</v>
      </c>
      <c r="Q27" s="25">
        <v>11893</v>
      </c>
      <c r="R27" s="25">
        <f t="shared" si="8"/>
        <v>54601</v>
      </c>
      <c r="S27" s="25">
        <v>41974</v>
      </c>
      <c r="T27" s="25">
        <f t="shared" si="9"/>
        <v>12627</v>
      </c>
      <c r="U27" s="25">
        <v>12004</v>
      </c>
      <c r="V27" s="25">
        <v>623</v>
      </c>
      <c r="W27" s="30"/>
      <c r="X27" s="30"/>
      <c r="Y27" s="30"/>
      <c r="Z27" s="30"/>
    </row>
    <row r="28" spans="1:26" s="31" customFormat="1" ht="21.75" customHeight="1" x14ac:dyDescent="0.2">
      <c r="A28" s="26" t="s">
        <v>24</v>
      </c>
      <c r="B28" s="27">
        <f t="shared" si="1"/>
        <v>-470343</v>
      </c>
      <c r="C28" s="27">
        <f>+F28+M28+'MPI poz sek 2-IIP other sec. 2'!C28+'MPI poz sek 2-IIP other sec. 2'!N28</f>
        <v>140626</v>
      </c>
      <c r="D28" s="27">
        <f>+I28+R28+'MPI poz sek 2-IIP other sec. 2'!H28+'MPI poz sek 2-IIP other sec. 2'!O28</f>
        <v>610969</v>
      </c>
      <c r="E28" s="27">
        <f t="shared" si="2"/>
        <v>-359455</v>
      </c>
      <c r="F28" s="27">
        <f t="shared" si="3"/>
        <v>54782</v>
      </c>
      <c r="G28" s="27">
        <v>40992</v>
      </c>
      <c r="H28" s="27">
        <v>13790</v>
      </c>
      <c r="I28" s="27">
        <f t="shared" si="4"/>
        <v>414237</v>
      </c>
      <c r="J28" s="27">
        <v>318625</v>
      </c>
      <c r="K28" s="27">
        <v>95612</v>
      </c>
      <c r="L28" s="27">
        <f t="shared" si="5"/>
        <v>-10978</v>
      </c>
      <c r="M28" s="27">
        <f t="shared" si="6"/>
        <v>37171</v>
      </c>
      <c r="N28" s="27">
        <v>20127</v>
      </c>
      <c r="O28" s="27">
        <f t="shared" si="7"/>
        <v>17044</v>
      </c>
      <c r="P28" s="27">
        <v>5566</v>
      </c>
      <c r="Q28" s="27">
        <v>11478</v>
      </c>
      <c r="R28" s="27">
        <f t="shared" si="8"/>
        <v>48149</v>
      </c>
      <c r="S28" s="27">
        <v>35664</v>
      </c>
      <c r="T28" s="27">
        <f t="shared" si="9"/>
        <v>12485</v>
      </c>
      <c r="U28" s="27">
        <v>11540</v>
      </c>
      <c r="V28" s="27">
        <v>945</v>
      </c>
      <c r="W28" s="30"/>
      <c r="X28" s="30"/>
      <c r="Y28" s="30"/>
      <c r="Z28" s="30"/>
    </row>
    <row r="29" spans="1:26" s="31" customFormat="1" ht="21.75" customHeight="1" x14ac:dyDescent="0.2">
      <c r="A29" s="24" t="s">
        <v>25</v>
      </c>
      <c r="B29" s="25">
        <f t="shared" si="1"/>
        <v>-469864</v>
      </c>
      <c r="C29" s="25">
        <f>+F29+M29+'MPI poz sek 2-IIP other sec. 2'!C29+'MPI poz sek 2-IIP other sec. 2'!N29</f>
        <v>149902</v>
      </c>
      <c r="D29" s="25">
        <f>+I29+R29+'MPI poz sek 2-IIP other sec. 2'!H29+'MPI poz sek 2-IIP other sec. 2'!O29</f>
        <v>619766</v>
      </c>
      <c r="E29" s="25">
        <f t="shared" si="2"/>
        <v>-353277</v>
      </c>
      <c r="F29" s="25">
        <f t="shared" si="3"/>
        <v>66063</v>
      </c>
      <c r="G29" s="25">
        <v>51394</v>
      </c>
      <c r="H29" s="25">
        <v>14669</v>
      </c>
      <c r="I29" s="25">
        <f t="shared" si="4"/>
        <v>419340</v>
      </c>
      <c r="J29" s="25">
        <v>319564</v>
      </c>
      <c r="K29" s="25">
        <v>99776</v>
      </c>
      <c r="L29" s="25">
        <f t="shared" si="5"/>
        <v>-12458</v>
      </c>
      <c r="M29" s="25">
        <f t="shared" si="6"/>
        <v>32222</v>
      </c>
      <c r="N29" s="25">
        <v>15828</v>
      </c>
      <c r="O29" s="25">
        <f t="shared" si="7"/>
        <v>16394</v>
      </c>
      <c r="P29" s="25">
        <v>6912</v>
      </c>
      <c r="Q29" s="25">
        <v>9482</v>
      </c>
      <c r="R29" s="25">
        <f t="shared" si="8"/>
        <v>44680</v>
      </c>
      <c r="S29" s="25">
        <v>31931</v>
      </c>
      <c r="T29" s="25">
        <f t="shared" si="9"/>
        <v>12749</v>
      </c>
      <c r="U29" s="25">
        <v>11747</v>
      </c>
      <c r="V29" s="25">
        <v>1002</v>
      </c>
      <c r="W29" s="30"/>
      <c r="X29" s="30"/>
      <c r="Y29" s="30"/>
      <c r="Z29" s="30"/>
    </row>
    <row r="30" spans="1:26" s="31" customFormat="1" ht="21.75" customHeight="1" x14ac:dyDescent="0.2">
      <c r="A30" s="26" t="s">
        <v>26</v>
      </c>
      <c r="B30" s="28">
        <f t="shared" si="1"/>
        <v>-517236</v>
      </c>
      <c r="C30" s="28">
        <f>+F30+M30+'MPI poz sek 2-IIP other sec. 2'!C30+'MPI poz sek 2-IIP other sec. 2'!N30</f>
        <v>151256</v>
      </c>
      <c r="D30" s="28">
        <f>+I30+R30+'MPI poz sek 2-IIP other sec. 2'!H30+'MPI poz sek 2-IIP other sec. 2'!O30</f>
        <v>668492</v>
      </c>
      <c r="E30" s="28">
        <f t="shared" si="2"/>
        <v>-372365</v>
      </c>
      <c r="F30" s="28">
        <f t="shared" si="3"/>
        <v>69324</v>
      </c>
      <c r="G30" s="28">
        <v>52296</v>
      </c>
      <c r="H30" s="28">
        <v>17028</v>
      </c>
      <c r="I30" s="28">
        <f t="shared" si="4"/>
        <v>441689</v>
      </c>
      <c r="J30" s="28">
        <v>325431</v>
      </c>
      <c r="K30" s="28">
        <v>116258</v>
      </c>
      <c r="L30" s="28">
        <f t="shared" si="5"/>
        <v>-13017</v>
      </c>
      <c r="M30" s="28">
        <f t="shared" si="6"/>
        <v>27246</v>
      </c>
      <c r="N30" s="28">
        <v>12473</v>
      </c>
      <c r="O30" s="28">
        <f t="shared" si="7"/>
        <v>14773</v>
      </c>
      <c r="P30" s="28">
        <v>6892</v>
      </c>
      <c r="Q30" s="28">
        <v>7881</v>
      </c>
      <c r="R30" s="28">
        <f t="shared" si="8"/>
        <v>40263</v>
      </c>
      <c r="S30" s="28">
        <v>26653</v>
      </c>
      <c r="T30" s="28">
        <f t="shared" si="9"/>
        <v>13610</v>
      </c>
      <c r="U30" s="28">
        <v>12465</v>
      </c>
      <c r="V30" s="28">
        <v>1145</v>
      </c>
      <c r="W30" s="30"/>
      <c r="X30" s="30"/>
      <c r="Y30" s="30"/>
      <c r="Z30" s="30"/>
    </row>
    <row r="31" spans="1:26" s="31" customFormat="1" ht="21.75" customHeight="1" x14ac:dyDescent="0.2">
      <c r="A31" s="24" t="s">
        <v>78</v>
      </c>
      <c r="B31" s="25">
        <f t="shared" ref="B31:B38" si="10">+C31-D31</f>
        <v>-552323</v>
      </c>
      <c r="C31" s="25">
        <f>+F31+M31+'MPI poz sek 2-IIP other sec. 2'!C31+'MPI poz sek 2-IIP other sec. 2'!N31</f>
        <v>162594</v>
      </c>
      <c r="D31" s="25">
        <f>+I31+R31+'MPI poz sek 2-IIP other sec. 2'!H31+'MPI poz sek 2-IIP other sec. 2'!O31</f>
        <v>714917</v>
      </c>
      <c r="E31" s="25">
        <f t="shared" ref="E31:E38" si="11">+F31-I31</f>
        <v>-396183</v>
      </c>
      <c r="F31" s="25">
        <f t="shared" ref="F31:F38" si="12">+G31+H31</f>
        <v>74677</v>
      </c>
      <c r="G31" s="25">
        <v>55769</v>
      </c>
      <c r="H31" s="25">
        <v>18908</v>
      </c>
      <c r="I31" s="25">
        <f t="shared" ref="I31:I38" si="13">+J31+K31</f>
        <v>470860</v>
      </c>
      <c r="J31" s="25">
        <v>342131</v>
      </c>
      <c r="K31" s="25">
        <v>128729</v>
      </c>
      <c r="L31" s="25">
        <f t="shared" ref="L31:L38" si="14">+M31-R31</f>
        <v>-11402</v>
      </c>
      <c r="M31" s="25">
        <f t="shared" ref="M31:M38" si="15">+N31+O31</f>
        <v>26831</v>
      </c>
      <c r="N31" s="25">
        <v>12661</v>
      </c>
      <c r="O31" s="25">
        <f t="shared" ref="O31:O38" si="16">+P31+Q31</f>
        <v>14170</v>
      </c>
      <c r="P31" s="25">
        <v>6394</v>
      </c>
      <c r="Q31" s="25">
        <v>7776</v>
      </c>
      <c r="R31" s="25">
        <f t="shared" ref="R31:R38" si="17">+S31+T31</f>
        <v>38233</v>
      </c>
      <c r="S31" s="25">
        <v>24462</v>
      </c>
      <c r="T31" s="25">
        <f t="shared" ref="T31:T38" si="18">+U31+V31</f>
        <v>13771</v>
      </c>
      <c r="U31" s="25">
        <v>13512</v>
      </c>
      <c r="V31" s="25">
        <v>259</v>
      </c>
      <c r="W31" s="30"/>
      <c r="X31" s="30"/>
      <c r="Y31" s="30"/>
      <c r="Z31" s="30"/>
    </row>
    <row r="32" spans="1:26" s="31" customFormat="1" ht="21.75" customHeight="1" x14ac:dyDescent="0.2">
      <c r="A32" s="26" t="s">
        <v>79</v>
      </c>
      <c r="B32" s="27">
        <f t="shared" si="10"/>
        <v>-556027</v>
      </c>
      <c r="C32" s="27">
        <f>+F32+M32+'MPI poz sek 2-IIP other sec. 2'!C32+'MPI poz sek 2-IIP other sec. 2'!N32</f>
        <v>172828</v>
      </c>
      <c r="D32" s="27">
        <f>+I32+R32+'MPI poz sek 2-IIP other sec. 2'!H32+'MPI poz sek 2-IIP other sec. 2'!O32</f>
        <v>728855</v>
      </c>
      <c r="E32" s="27">
        <f t="shared" si="11"/>
        <v>-401070</v>
      </c>
      <c r="F32" s="27">
        <f t="shared" si="12"/>
        <v>78730</v>
      </c>
      <c r="G32" s="27">
        <v>58526</v>
      </c>
      <c r="H32" s="27">
        <v>20204</v>
      </c>
      <c r="I32" s="27">
        <f t="shared" si="13"/>
        <v>479800</v>
      </c>
      <c r="J32" s="27">
        <v>356719</v>
      </c>
      <c r="K32" s="27">
        <v>123081</v>
      </c>
      <c r="L32" s="27">
        <f t="shared" si="14"/>
        <v>-10954</v>
      </c>
      <c r="M32" s="27">
        <f t="shared" si="15"/>
        <v>33342</v>
      </c>
      <c r="N32" s="27">
        <v>19399</v>
      </c>
      <c r="O32" s="27">
        <f t="shared" si="16"/>
        <v>13943</v>
      </c>
      <c r="P32" s="27">
        <v>5914</v>
      </c>
      <c r="Q32" s="27">
        <v>8029</v>
      </c>
      <c r="R32" s="27">
        <f t="shared" si="17"/>
        <v>44296</v>
      </c>
      <c r="S32" s="27">
        <v>28165</v>
      </c>
      <c r="T32" s="27">
        <f t="shared" si="18"/>
        <v>16131</v>
      </c>
      <c r="U32" s="27">
        <v>14934</v>
      </c>
      <c r="V32" s="27">
        <v>1197</v>
      </c>
      <c r="W32" s="30"/>
      <c r="X32" s="30"/>
      <c r="Y32" s="30"/>
      <c r="Z32" s="30"/>
    </row>
    <row r="33" spans="1:26" s="31" customFormat="1" ht="21.75" customHeight="1" x14ac:dyDescent="0.2">
      <c r="A33" s="24" t="s">
        <v>80</v>
      </c>
      <c r="B33" s="25">
        <f t="shared" si="10"/>
        <v>-553794</v>
      </c>
      <c r="C33" s="25">
        <f>+F33+M33+'MPI poz sek 2-IIP other sec. 2'!C33+'MPI poz sek 2-IIP other sec. 2'!N33</f>
        <v>176891</v>
      </c>
      <c r="D33" s="25">
        <f>+I33+R33+'MPI poz sek 2-IIP other sec. 2'!H33+'MPI poz sek 2-IIP other sec. 2'!O33</f>
        <v>730685</v>
      </c>
      <c r="E33" s="25">
        <f t="shared" si="11"/>
        <v>-410451</v>
      </c>
      <c r="F33" s="25">
        <f t="shared" si="12"/>
        <v>80404</v>
      </c>
      <c r="G33" s="25">
        <v>61087</v>
      </c>
      <c r="H33" s="25">
        <v>19317</v>
      </c>
      <c r="I33" s="25">
        <f t="shared" si="13"/>
        <v>490855</v>
      </c>
      <c r="J33" s="25">
        <v>365525</v>
      </c>
      <c r="K33" s="25">
        <v>125330</v>
      </c>
      <c r="L33" s="25">
        <f t="shared" si="14"/>
        <v>-12218</v>
      </c>
      <c r="M33" s="25">
        <f t="shared" si="15"/>
        <v>37871</v>
      </c>
      <c r="N33" s="25">
        <v>22679</v>
      </c>
      <c r="O33" s="25">
        <f t="shared" si="16"/>
        <v>15192</v>
      </c>
      <c r="P33" s="25">
        <v>7036</v>
      </c>
      <c r="Q33" s="25">
        <v>8156</v>
      </c>
      <c r="R33" s="25">
        <f t="shared" si="17"/>
        <v>50089</v>
      </c>
      <c r="S33" s="25">
        <v>33129</v>
      </c>
      <c r="T33" s="25">
        <f t="shared" si="18"/>
        <v>16960</v>
      </c>
      <c r="U33" s="25">
        <v>15899</v>
      </c>
      <c r="V33" s="25">
        <v>1061</v>
      </c>
      <c r="W33" s="30"/>
      <c r="X33" s="30"/>
      <c r="Y33" s="30"/>
      <c r="Z33" s="30"/>
    </row>
    <row r="34" spans="1:26" s="31" customFormat="1" ht="21.75" customHeight="1" x14ac:dyDescent="0.2">
      <c r="A34" s="26" t="s">
        <v>81</v>
      </c>
      <c r="B34" s="28">
        <f t="shared" si="10"/>
        <v>-546151</v>
      </c>
      <c r="C34" s="28">
        <f>+F34+M34+'MPI poz sek 2-IIP other sec. 2'!C34+'MPI poz sek 2-IIP other sec. 2'!N34</f>
        <v>175738</v>
      </c>
      <c r="D34" s="28">
        <f>+I34+R34+'MPI poz sek 2-IIP other sec. 2'!H34+'MPI poz sek 2-IIP other sec. 2'!O34</f>
        <v>721889</v>
      </c>
      <c r="E34" s="28">
        <f t="shared" si="11"/>
        <v>-395937</v>
      </c>
      <c r="F34" s="28">
        <f t="shared" si="12"/>
        <v>81418</v>
      </c>
      <c r="G34" s="28">
        <v>61795</v>
      </c>
      <c r="H34" s="28">
        <v>19623</v>
      </c>
      <c r="I34" s="28">
        <f t="shared" si="13"/>
        <v>477355</v>
      </c>
      <c r="J34" s="28">
        <v>355038</v>
      </c>
      <c r="K34" s="28">
        <v>122317</v>
      </c>
      <c r="L34" s="28">
        <f t="shared" si="14"/>
        <v>-15032</v>
      </c>
      <c r="M34" s="28">
        <f t="shared" si="15"/>
        <v>37868</v>
      </c>
      <c r="N34" s="28">
        <v>24924</v>
      </c>
      <c r="O34" s="28">
        <f t="shared" si="16"/>
        <v>12944</v>
      </c>
      <c r="P34" s="28">
        <v>6111</v>
      </c>
      <c r="Q34" s="28">
        <v>6833</v>
      </c>
      <c r="R34" s="28">
        <f t="shared" si="17"/>
        <v>52900</v>
      </c>
      <c r="S34" s="28">
        <v>37417</v>
      </c>
      <c r="T34" s="28">
        <f t="shared" si="18"/>
        <v>15483</v>
      </c>
      <c r="U34" s="28">
        <v>15160</v>
      </c>
      <c r="V34" s="28">
        <v>323</v>
      </c>
      <c r="W34" s="30"/>
      <c r="X34" s="30"/>
      <c r="Y34" s="30"/>
      <c r="Z34" s="30"/>
    </row>
    <row r="35" spans="1:26" s="31" customFormat="1" ht="21.75" customHeight="1" x14ac:dyDescent="0.2">
      <c r="A35" s="24" t="s">
        <v>82</v>
      </c>
      <c r="B35" s="25">
        <f t="shared" si="10"/>
        <v>-518897</v>
      </c>
      <c r="C35" s="25">
        <f>+F35+M35+'MPI poz sek 2-IIP other sec. 2'!C35+'MPI poz sek 2-IIP other sec. 2'!N35</f>
        <v>197657</v>
      </c>
      <c r="D35" s="25">
        <f>+I35+R35+'MPI poz sek 2-IIP other sec. 2'!H35+'MPI poz sek 2-IIP other sec. 2'!O35</f>
        <v>716554</v>
      </c>
      <c r="E35" s="25">
        <f t="shared" si="11"/>
        <v>-397147</v>
      </c>
      <c r="F35" s="25">
        <f t="shared" si="12"/>
        <v>108385</v>
      </c>
      <c r="G35" s="25">
        <v>59904</v>
      </c>
      <c r="H35" s="25">
        <v>48481</v>
      </c>
      <c r="I35" s="25">
        <f t="shared" si="13"/>
        <v>505532</v>
      </c>
      <c r="J35" s="25">
        <v>352212</v>
      </c>
      <c r="K35" s="25">
        <v>153320</v>
      </c>
      <c r="L35" s="25">
        <f t="shared" si="14"/>
        <v>-11999</v>
      </c>
      <c r="M35" s="25">
        <f t="shared" si="15"/>
        <v>44884</v>
      </c>
      <c r="N35" s="25">
        <v>33560</v>
      </c>
      <c r="O35" s="25">
        <f t="shared" si="16"/>
        <v>11324</v>
      </c>
      <c r="P35" s="25">
        <v>10717</v>
      </c>
      <c r="Q35" s="25">
        <v>607</v>
      </c>
      <c r="R35" s="25">
        <f t="shared" si="17"/>
        <v>56883</v>
      </c>
      <c r="S35" s="25">
        <v>41451</v>
      </c>
      <c r="T35" s="25">
        <f t="shared" si="18"/>
        <v>15432</v>
      </c>
      <c r="U35" s="25">
        <v>14649</v>
      </c>
      <c r="V35" s="25">
        <v>783</v>
      </c>
      <c r="W35" s="30"/>
      <c r="X35" s="30"/>
      <c r="Y35" s="30"/>
      <c r="Z35" s="30"/>
    </row>
    <row r="36" spans="1:26" s="31" customFormat="1" ht="21.75" customHeight="1" x14ac:dyDescent="0.2">
      <c r="A36" s="26" t="s">
        <v>83</v>
      </c>
      <c r="B36" s="27">
        <f t="shared" si="10"/>
        <v>-537976</v>
      </c>
      <c r="C36" s="27">
        <f>+F36+M36+'MPI poz sek 2-IIP other sec. 2'!C36+'MPI poz sek 2-IIP other sec. 2'!N36</f>
        <v>200481</v>
      </c>
      <c r="D36" s="27">
        <f>+I36+R36+'MPI poz sek 2-IIP other sec. 2'!H36+'MPI poz sek 2-IIP other sec. 2'!O36</f>
        <v>738457</v>
      </c>
      <c r="E36" s="27">
        <f t="shared" si="11"/>
        <v>-400424</v>
      </c>
      <c r="F36" s="27">
        <f t="shared" si="12"/>
        <v>112109</v>
      </c>
      <c r="G36" s="27">
        <v>60172</v>
      </c>
      <c r="H36" s="27">
        <v>51937</v>
      </c>
      <c r="I36" s="27">
        <f t="shared" si="13"/>
        <v>512533</v>
      </c>
      <c r="J36" s="27">
        <v>350575</v>
      </c>
      <c r="K36" s="27">
        <v>161958</v>
      </c>
      <c r="L36" s="27">
        <f t="shared" si="14"/>
        <v>-9780</v>
      </c>
      <c r="M36" s="27">
        <f t="shared" si="15"/>
        <v>36563</v>
      </c>
      <c r="N36" s="27">
        <v>26606</v>
      </c>
      <c r="O36" s="27">
        <f t="shared" si="16"/>
        <v>9957</v>
      </c>
      <c r="P36" s="27">
        <v>9760</v>
      </c>
      <c r="Q36" s="27">
        <v>197</v>
      </c>
      <c r="R36" s="27">
        <f t="shared" si="17"/>
        <v>46343</v>
      </c>
      <c r="S36" s="27">
        <v>42033</v>
      </c>
      <c r="T36" s="27">
        <f t="shared" si="18"/>
        <v>4310</v>
      </c>
      <c r="U36" s="27">
        <v>3547</v>
      </c>
      <c r="V36" s="27">
        <v>763</v>
      </c>
      <c r="W36" s="30"/>
      <c r="X36" s="30"/>
      <c r="Y36" s="30"/>
      <c r="Z36" s="30"/>
    </row>
    <row r="37" spans="1:26" s="31" customFormat="1" ht="21.75" customHeight="1" x14ac:dyDescent="0.2">
      <c r="A37" s="24" t="s">
        <v>84</v>
      </c>
      <c r="B37" s="25">
        <f t="shared" si="10"/>
        <v>-556126</v>
      </c>
      <c r="C37" s="25">
        <f>+F37+M37+'MPI poz sek 2-IIP other sec. 2'!C37+'MPI poz sek 2-IIP other sec. 2'!N37</f>
        <v>198249</v>
      </c>
      <c r="D37" s="25">
        <f>+I37+R37+'MPI poz sek 2-IIP other sec. 2'!H37+'MPI poz sek 2-IIP other sec. 2'!O37</f>
        <v>754375</v>
      </c>
      <c r="E37" s="25">
        <f t="shared" si="11"/>
        <v>-414277</v>
      </c>
      <c r="F37" s="25">
        <f t="shared" si="12"/>
        <v>109805</v>
      </c>
      <c r="G37" s="25">
        <v>57411</v>
      </c>
      <c r="H37" s="25">
        <v>52394</v>
      </c>
      <c r="I37" s="25">
        <f t="shared" si="13"/>
        <v>524082</v>
      </c>
      <c r="J37" s="25">
        <v>363523</v>
      </c>
      <c r="K37" s="25">
        <v>160559</v>
      </c>
      <c r="L37" s="25">
        <f t="shared" si="14"/>
        <v>-19574</v>
      </c>
      <c r="M37" s="25">
        <f t="shared" si="15"/>
        <v>37803</v>
      </c>
      <c r="N37" s="25">
        <v>28432</v>
      </c>
      <c r="O37" s="25">
        <f t="shared" si="16"/>
        <v>9371</v>
      </c>
      <c r="P37" s="25">
        <v>9190</v>
      </c>
      <c r="Q37" s="25">
        <v>181</v>
      </c>
      <c r="R37" s="25">
        <f t="shared" si="17"/>
        <v>57377</v>
      </c>
      <c r="S37" s="25">
        <v>53350</v>
      </c>
      <c r="T37" s="25">
        <f t="shared" si="18"/>
        <v>4027</v>
      </c>
      <c r="U37" s="25">
        <v>3442</v>
      </c>
      <c r="V37" s="25">
        <v>585</v>
      </c>
      <c r="W37" s="30"/>
      <c r="X37" s="30"/>
      <c r="Y37" s="30"/>
      <c r="Z37" s="30"/>
    </row>
    <row r="38" spans="1:26" s="31" customFormat="1" ht="21.75" customHeight="1" x14ac:dyDescent="0.2">
      <c r="A38" s="26" t="s">
        <v>85</v>
      </c>
      <c r="B38" s="28">
        <f t="shared" si="10"/>
        <v>-581780</v>
      </c>
      <c r="C38" s="28">
        <f>+F38+M38+'MPI poz sek 2-IIP other sec. 2'!C38+'MPI poz sek 2-IIP other sec. 2'!N38</f>
        <v>219885</v>
      </c>
      <c r="D38" s="28">
        <f>+I38+R38+'MPI poz sek 2-IIP other sec. 2'!H38+'MPI poz sek 2-IIP other sec. 2'!O38</f>
        <v>801665</v>
      </c>
      <c r="E38" s="28">
        <f t="shared" si="11"/>
        <v>-423718</v>
      </c>
      <c r="F38" s="28">
        <f t="shared" si="12"/>
        <v>128882</v>
      </c>
      <c r="G38" s="28">
        <v>63854</v>
      </c>
      <c r="H38" s="28">
        <v>65028</v>
      </c>
      <c r="I38" s="28">
        <f t="shared" si="13"/>
        <v>552600</v>
      </c>
      <c r="J38" s="28">
        <v>390149</v>
      </c>
      <c r="K38" s="28">
        <v>162451</v>
      </c>
      <c r="L38" s="28">
        <f t="shared" si="14"/>
        <v>-29940</v>
      </c>
      <c r="M38" s="28">
        <f t="shared" si="15"/>
        <v>41428</v>
      </c>
      <c r="N38" s="28">
        <v>31965</v>
      </c>
      <c r="O38" s="28">
        <f t="shared" si="16"/>
        <v>9463</v>
      </c>
      <c r="P38" s="28">
        <v>9427</v>
      </c>
      <c r="Q38" s="28">
        <v>36</v>
      </c>
      <c r="R38" s="28">
        <f t="shared" si="17"/>
        <v>71368</v>
      </c>
      <c r="S38" s="28">
        <v>67844</v>
      </c>
      <c r="T38" s="28">
        <f t="shared" si="18"/>
        <v>3524</v>
      </c>
      <c r="U38" s="28">
        <v>3516</v>
      </c>
      <c r="V38" s="28">
        <v>8</v>
      </c>
      <c r="W38" s="30"/>
      <c r="X38" s="30"/>
      <c r="Y38" s="30"/>
      <c r="Z38" s="30"/>
    </row>
    <row r="39" spans="1:26" s="31" customFormat="1" ht="21.75" customHeight="1" x14ac:dyDescent="0.2">
      <c r="A39" s="24" t="s">
        <v>86</v>
      </c>
      <c r="B39" s="25">
        <f t="shared" ref="B39:B46" si="19">+C39-D39</f>
        <v>-613146</v>
      </c>
      <c r="C39" s="25">
        <f>+F39+M39+'MPI poz sek 2-IIP other sec. 2'!C39+'MPI poz sek 2-IIP other sec. 2'!N39</f>
        <v>236311</v>
      </c>
      <c r="D39" s="25">
        <f>+I39+R39+'MPI poz sek 2-IIP other sec. 2'!H39+'MPI poz sek 2-IIP other sec. 2'!O39</f>
        <v>849457</v>
      </c>
      <c r="E39" s="25">
        <f t="shared" ref="E39:E46" si="20">+F39-I39</f>
        <v>-435650</v>
      </c>
      <c r="F39" s="25">
        <f t="shared" ref="F39:F46" si="21">+G39+H39</f>
        <v>141714</v>
      </c>
      <c r="G39" s="25">
        <v>70010</v>
      </c>
      <c r="H39" s="25">
        <v>71704</v>
      </c>
      <c r="I39" s="25">
        <f t="shared" ref="I39:I46" si="22">+J39+K39</f>
        <v>577364</v>
      </c>
      <c r="J39" s="25">
        <v>404978</v>
      </c>
      <c r="K39" s="25">
        <v>172386</v>
      </c>
      <c r="L39" s="25">
        <f t="shared" ref="L39:L46" si="23">+M39-R39</f>
        <v>-32585</v>
      </c>
      <c r="M39" s="25">
        <f t="shared" ref="M39:M46" si="24">+N39+O39</f>
        <v>43248</v>
      </c>
      <c r="N39" s="25">
        <v>33173</v>
      </c>
      <c r="O39" s="25">
        <f t="shared" ref="O39:O46" si="25">+P39+Q39</f>
        <v>10075</v>
      </c>
      <c r="P39" s="25">
        <v>10033</v>
      </c>
      <c r="Q39" s="25">
        <v>42</v>
      </c>
      <c r="R39" s="25">
        <f t="shared" ref="R39:R46" si="26">+S39+T39</f>
        <v>75833</v>
      </c>
      <c r="S39" s="25">
        <v>72504</v>
      </c>
      <c r="T39" s="25">
        <f t="shared" ref="T39:T46" si="27">+U39+V39</f>
        <v>3329</v>
      </c>
      <c r="U39" s="25">
        <v>3143</v>
      </c>
      <c r="V39" s="25">
        <v>186</v>
      </c>
      <c r="W39" s="30"/>
      <c r="X39" s="30"/>
      <c r="Y39" s="30"/>
      <c r="Z39" s="30"/>
    </row>
    <row r="40" spans="1:26" s="31" customFormat="1" ht="21.75" customHeight="1" x14ac:dyDescent="0.2">
      <c r="A40" s="26" t="s">
        <v>87</v>
      </c>
      <c r="B40" s="27">
        <f t="shared" si="19"/>
        <v>-607028</v>
      </c>
      <c r="C40" s="27">
        <f>+F40+M40+'MPI poz sek 2-IIP other sec. 2'!C40+'MPI poz sek 2-IIP other sec. 2'!N40</f>
        <v>244580</v>
      </c>
      <c r="D40" s="27">
        <f>+I40+R40+'MPI poz sek 2-IIP other sec. 2'!H40+'MPI poz sek 2-IIP other sec. 2'!O40</f>
        <v>851608</v>
      </c>
      <c r="E40" s="27">
        <f t="shared" si="20"/>
        <v>-434192</v>
      </c>
      <c r="F40" s="27">
        <f t="shared" si="21"/>
        <v>149514</v>
      </c>
      <c r="G40" s="27">
        <v>73121</v>
      </c>
      <c r="H40" s="27">
        <v>76393</v>
      </c>
      <c r="I40" s="27">
        <f t="shared" si="22"/>
        <v>583706</v>
      </c>
      <c r="J40" s="27">
        <v>405094</v>
      </c>
      <c r="K40" s="27">
        <v>178612</v>
      </c>
      <c r="L40" s="27">
        <f t="shared" si="23"/>
        <v>-40004</v>
      </c>
      <c r="M40" s="27">
        <f t="shared" si="24"/>
        <v>42272</v>
      </c>
      <c r="N40" s="27">
        <v>31794</v>
      </c>
      <c r="O40" s="27">
        <f t="shared" si="25"/>
        <v>10478</v>
      </c>
      <c r="P40" s="27">
        <v>10411</v>
      </c>
      <c r="Q40" s="27">
        <v>67</v>
      </c>
      <c r="R40" s="27">
        <f t="shared" si="26"/>
        <v>82276</v>
      </c>
      <c r="S40" s="27">
        <v>78450</v>
      </c>
      <c r="T40" s="27">
        <f t="shared" si="27"/>
        <v>3826</v>
      </c>
      <c r="U40" s="27">
        <v>3817</v>
      </c>
      <c r="V40" s="27">
        <v>9</v>
      </c>
      <c r="W40" s="30"/>
      <c r="X40" s="30"/>
      <c r="Y40" s="30"/>
      <c r="Z40" s="30"/>
    </row>
    <row r="41" spans="1:26" s="31" customFormat="1" ht="21.75" customHeight="1" x14ac:dyDescent="0.2">
      <c r="A41" s="24" t="s">
        <v>88</v>
      </c>
      <c r="B41" s="25">
        <f t="shared" si="19"/>
        <v>-608545</v>
      </c>
      <c r="C41" s="25">
        <f>+F41+M41+'MPI poz sek 2-IIP other sec. 2'!C41+'MPI poz sek 2-IIP other sec. 2'!N41</f>
        <v>261639</v>
      </c>
      <c r="D41" s="25">
        <f>+I41+R41+'MPI poz sek 2-IIP other sec. 2'!H41+'MPI poz sek 2-IIP other sec. 2'!O41</f>
        <v>870184</v>
      </c>
      <c r="E41" s="25">
        <f t="shared" si="20"/>
        <v>-428019</v>
      </c>
      <c r="F41" s="25">
        <f t="shared" si="21"/>
        <v>166450</v>
      </c>
      <c r="G41" s="25">
        <v>83245</v>
      </c>
      <c r="H41" s="25">
        <v>83205</v>
      </c>
      <c r="I41" s="25">
        <f t="shared" si="22"/>
        <v>594469</v>
      </c>
      <c r="J41" s="25">
        <v>397752</v>
      </c>
      <c r="K41" s="25">
        <v>196717</v>
      </c>
      <c r="L41" s="25">
        <f t="shared" si="23"/>
        <v>-37350</v>
      </c>
      <c r="M41" s="25">
        <f t="shared" si="24"/>
        <v>35566</v>
      </c>
      <c r="N41" s="25">
        <v>24312</v>
      </c>
      <c r="O41" s="25">
        <f t="shared" si="25"/>
        <v>11254</v>
      </c>
      <c r="P41" s="25">
        <v>11214</v>
      </c>
      <c r="Q41" s="25">
        <v>40</v>
      </c>
      <c r="R41" s="25">
        <f t="shared" si="26"/>
        <v>72916</v>
      </c>
      <c r="S41" s="25">
        <v>69147</v>
      </c>
      <c r="T41" s="25">
        <f t="shared" si="27"/>
        <v>3769</v>
      </c>
      <c r="U41" s="25">
        <v>3761</v>
      </c>
      <c r="V41" s="25">
        <v>8</v>
      </c>
      <c r="W41" s="30"/>
      <c r="X41" s="30"/>
      <c r="Y41" s="30"/>
      <c r="Z41" s="30"/>
    </row>
    <row r="42" spans="1:26" s="31" customFormat="1" ht="21.75" customHeight="1" x14ac:dyDescent="0.2">
      <c r="A42" s="26" t="s">
        <v>89</v>
      </c>
      <c r="B42" s="28">
        <f t="shared" si="19"/>
        <v>-624599</v>
      </c>
      <c r="C42" s="28">
        <f>+F42+M42+'MPI poz sek 2-IIP other sec. 2'!C42+'MPI poz sek 2-IIP other sec. 2'!N42</f>
        <v>268195</v>
      </c>
      <c r="D42" s="28">
        <f>+I42+R42+'MPI poz sek 2-IIP other sec. 2'!H42+'MPI poz sek 2-IIP other sec. 2'!O42</f>
        <v>892794</v>
      </c>
      <c r="E42" s="28">
        <f t="shared" si="20"/>
        <v>-431623</v>
      </c>
      <c r="F42" s="28">
        <f t="shared" si="21"/>
        <v>177954</v>
      </c>
      <c r="G42" s="28">
        <v>93062</v>
      </c>
      <c r="H42" s="28">
        <v>84892</v>
      </c>
      <c r="I42" s="28">
        <f t="shared" si="22"/>
        <v>609577</v>
      </c>
      <c r="J42" s="28">
        <v>396657</v>
      </c>
      <c r="K42" s="28">
        <v>212920</v>
      </c>
      <c r="L42" s="28">
        <f t="shared" si="23"/>
        <v>-38216</v>
      </c>
      <c r="M42" s="28">
        <f t="shared" si="24"/>
        <v>33858</v>
      </c>
      <c r="N42" s="28">
        <v>24154</v>
      </c>
      <c r="O42" s="28">
        <f t="shared" si="25"/>
        <v>9704</v>
      </c>
      <c r="P42" s="28">
        <v>9323</v>
      </c>
      <c r="Q42" s="28">
        <v>381</v>
      </c>
      <c r="R42" s="28">
        <f t="shared" si="26"/>
        <v>72074</v>
      </c>
      <c r="S42" s="28">
        <v>68034</v>
      </c>
      <c r="T42" s="28">
        <f t="shared" si="27"/>
        <v>4040</v>
      </c>
      <c r="U42" s="28">
        <v>4037</v>
      </c>
      <c r="V42" s="28">
        <v>3</v>
      </c>
      <c r="W42" s="30"/>
      <c r="X42" s="30"/>
      <c r="Y42" s="30"/>
      <c r="Z42" s="30"/>
    </row>
    <row r="43" spans="1:26" s="31" customFormat="1" ht="21.75" customHeight="1" x14ac:dyDescent="0.2">
      <c r="A43" s="24" t="s">
        <v>90</v>
      </c>
      <c r="B43" s="25">
        <f t="shared" si="19"/>
        <v>-621171</v>
      </c>
      <c r="C43" s="25">
        <f>+F43+M43+'MPI poz sek 2-IIP other sec. 2'!C43+'MPI poz sek 2-IIP other sec. 2'!N43</f>
        <v>266992</v>
      </c>
      <c r="D43" s="25">
        <f>+I43+R43+'MPI poz sek 2-IIP other sec. 2'!H43+'MPI poz sek 2-IIP other sec. 2'!O43</f>
        <v>888163</v>
      </c>
      <c r="E43" s="25">
        <f t="shared" si="20"/>
        <v>-432472</v>
      </c>
      <c r="F43" s="25">
        <f t="shared" si="21"/>
        <v>173737</v>
      </c>
      <c r="G43" s="25">
        <v>91794</v>
      </c>
      <c r="H43" s="25">
        <v>81943</v>
      </c>
      <c r="I43" s="25">
        <f t="shared" si="22"/>
        <v>606209</v>
      </c>
      <c r="J43" s="25">
        <v>395923</v>
      </c>
      <c r="K43" s="25">
        <v>210286</v>
      </c>
      <c r="L43" s="25">
        <f t="shared" si="23"/>
        <v>-44121</v>
      </c>
      <c r="M43" s="25">
        <f t="shared" si="24"/>
        <v>36052</v>
      </c>
      <c r="N43" s="25">
        <v>26350</v>
      </c>
      <c r="O43" s="25">
        <f t="shared" si="25"/>
        <v>9702</v>
      </c>
      <c r="P43" s="25">
        <v>9415</v>
      </c>
      <c r="Q43" s="25">
        <v>287</v>
      </c>
      <c r="R43" s="25">
        <f t="shared" si="26"/>
        <v>80173</v>
      </c>
      <c r="S43" s="25">
        <v>76385</v>
      </c>
      <c r="T43" s="25">
        <f t="shared" si="27"/>
        <v>3788</v>
      </c>
      <c r="U43" s="25">
        <v>3736</v>
      </c>
      <c r="V43" s="25">
        <v>52</v>
      </c>
      <c r="W43" s="30"/>
      <c r="X43" s="30"/>
      <c r="Y43" s="30"/>
      <c r="Z43" s="30"/>
    </row>
    <row r="44" spans="1:26" s="31" customFormat="1" ht="21.75" customHeight="1" x14ac:dyDescent="0.2">
      <c r="A44" s="26" t="s">
        <v>91</v>
      </c>
      <c r="B44" s="27">
        <f t="shared" si="19"/>
        <v>-629265</v>
      </c>
      <c r="C44" s="27">
        <f>+F44+M44+'MPI poz sek 2-IIP other sec. 2'!C44+'MPI poz sek 2-IIP other sec. 2'!N44</f>
        <v>269940</v>
      </c>
      <c r="D44" s="27">
        <f>+I44+R44+'MPI poz sek 2-IIP other sec. 2'!H44+'MPI poz sek 2-IIP other sec. 2'!O44</f>
        <v>899205</v>
      </c>
      <c r="E44" s="27">
        <f t="shared" si="20"/>
        <v>-436367</v>
      </c>
      <c r="F44" s="27">
        <f t="shared" si="21"/>
        <v>175427</v>
      </c>
      <c r="G44" s="27">
        <v>92103</v>
      </c>
      <c r="H44" s="27">
        <v>83324</v>
      </c>
      <c r="I44" s="27">
        <f t="shared" si="22"/>
        <v>611794</v>
      </c>
      <c r="J44" s="27">
        <v>394077</v>
      </c>
      <c r="K44" s="27">
        <v>217717</v>
      </c>
      <c r="L44" s="27">
        <f t="shared" si="23"/>
        <v>-47769</v>
      </c>
      <c r="M44" s="27">
        <f t="shared" si="24"/>
        <v>35119</v>
      </c>
      <c r="N44" s="27">
        <v>25527</v>
      </c>
      <c r="O44" s="27">
        <f t="shared" si="25"/>
        <v>9592</v>
      </c>
      <c r="P44" s="27">
        <v>9115</v>
      </c>
      <c r="Q44" s="27">
        <v>477</v>
      </c>
      <c r="R44" s="27">
        <f t="shared" si="26"/>
        <v>82888</v>
      </c>
      <c r="S44" s="27">
        <v>78685</v>
      </c>
      <c r="T44" s="27">
        <f t="shared" si="27"/>
        <v>4203</v>
      </c>
      <c r="U44" s="27">
        <v>4153</v>
      </c>
      <c r="V44" s="27">
        <v>50</v>
      </c>
      <c r="W44" s="30"/>
      <c r="X44" s="30"/>
      <c r="Y44" s="30"/>
      <c r="Z44" s="30"/>
    </row>
    <row r="45" spans="1:26" s="31" customFormat="1" ht="21.75" customHeight="1" x14ac:dyDescent="0.2">
      <c r="A45" s="24" t="s">
        <v>92</v>
      </c>
      <c r="B45" s="25">
        <f t="shared" si="19"/>
        <v>-626279</v>
      </c>
      <c r="C45" s="25">
        <f>+F45+M45+'MPI poz sek 2-IIP other sec. 2'!C45+'MPI poz sek 2-IIP other sec. 2'!N45</f>
        <v>271251</v>
      </c>
      <c r="D45" s="25">
        <f>+I45+R45+'MPI poz sek 2-IIP other sec. 2'!H45+'MPI poz sek 2-IIP other sec. 2'!O45</f>
        <v>897530</v>
      </c>
      <c r="E45" s="25">
        <f t="shared" si="20"/>
        <v>-436916</v>
      </c>
      <c r="F45" s="25">
        <f t="shared" si="21"/>
        <v>175683</v>
      </c>
      <c r="G45" s="25">
        <v>94184</v>
      </c>
      <c r="H45" s="25">
        <v>81499</v>
      </c>
      <c r="I45" s="25">
        <f t="shared" si="22"/>
        <v>612599</v>
      </c>
      <c r="J45" s="25">
        <v>401442</v>
      </c>
      <c r="K45" s="25">
        <v>211157</v>
      </c>
      <c r="L45" s="25">
        <f t="shared" si="23"/>
        <v>-48747</v>
      </c>
      <c r="M45" s="25">
        <f t="shared" si="24"/>
        <v>37338</v>
      </c>
      <c r="N45" s="25">
        <v>27592</v>
      </c>
      <c r="O45" s="25">
        <f t="shared" si="25"/>
        <v>9746</v>
      </c>
      <c r="P45" s="25">
        <v>9276</v>
      </c>
      <c r="Q45" s="25">
        <v>470</v>
      </c>
      <c r="R45" s="25">
        <f t="shared" si="26"/>
        <v>86085</v>
      </c>
      <c r="S45" s="25">
        <v>81911</v>
      </c>
      <c r="T45" s="25">
        <f t="shared" si="27"/>
        <v>4174</v>
      </c>
      <c r="U45" s="25">
        <v>4112</v>
      </c>
      <c r="V45" s="25">
        <v>62</v>
      </c>
      <c r="W45" s="30"/>
      <c r="X45" s="30"/>
      <c r="Y45" s="30"/>
      <c r="Z45" s="30"/>
    </row>
    <row r="46" spans="1:26" s="31" customFormat="1" ht="21.75" customHeight="1" x14ac:dyDescent="0.2">
      <c r="A46" s="26" t="s">
        <v>93</v>
      </c>
      <c r="B46" s="28">
        <f t="shared" si="19"/>
        <v>-641223</v>
      </c>
      <c r="C46" s="28">
        <f>+F46+M46+'MPI poz sek 2-IIP other sec. 2'!C46+'MPI poz sek 2-IIP other sec. 2'!N46</f>
        <v>272289</v>
      </c>
      <c r="D46" s="28">
        <f>+I46+R46+'MPI poz sek 2-IIP other sec. 2'!H46+'MPI poz sek 2-IIP other sec. 2'!O46</f>
        <v>913512</v>
      </c>
      <c r="E46" s="28">
        <f t="shared" si="20"/>
        <v>-450152</v>
      </c>
      <c r="F46" s="28">
        <f t="shared" si="21"/>
        <v>175242</v>
      </c>
      <c r="G46" s="28">
        <v>92538</v>
      </c>
      <c r="H46" s="28">
        <v>82704</v>
      </c>
      <c r="I46" s="28">
        <f t="shared" si="22"/>
        <v>625394</v>
      </c>
      <c r="J46" s="28">
        <v>411121</v>
      </c>
      <c r="K46" s="28">
        <v>214273</v>
      </c>
      <c r="L46" s="28">
        <f t="shared" si="23"/>
        <v>-54026</v>
      </c>
      <c r="M46" s="28">
        <f t="shared" si="24"/>
        <v>39584</v>
      </c>
      <c r="N46" s="28">
        <v>28503</v>
      </c>
      <c r="O46" s="28">
        <f t="shared" si="25"/>
        <v>11081</v>
      </c>
      <c r="P46" s="28">
        <v>10247</v>
      </c>
      <c r="Q46" s="28">
        <v>834</v>
      </c>
      <c r="R46" s="28">
        <f t="shared" si="26"/>
        <v>93610</v>
      </c>
      <c r="S46" s="28">
        <v>90309</v>
      </c>
      <c r="T46" s="28">
        <f t="shared" si="27"/>
        <v>3301</v>
      </c>
      <c r="U46" s="28">
        <v>3250</v>
      </c>
      <c r="V46" s="28">
        <v>51</v>
      </c>
      <c r="W46" s="30"/>
      <c r="X46" s="30"/>
      <c r="Y46" s="30"/>
      <c r="Z46" s="30"/>
    </row>
    <row r="47" spans="1:26" s="31" customFormat="1" ht="21.75" customHeight="1" x14ac:dyDescent="0.2">
      <c r="A47" s="24" t="s">
        <v>94</v>
      </c>
      <c r="B47" s="25">
        <f t="shared" ref="B47:B54" si="28">+C47-D47</f>
        <v>-634653</v>
      </c>
      <c r="C47" s="25">
        <f>+F47+M47+'MPI poz sek 2-IIP other sec. 2'!C47+'MPI poz sek 2-IIP other sec. 2'!N47</f>
        <v>282567</v>
      </c>
      <c r="D47" s="25">
        <f>+I47+R47+'MPI poz sek 2-IIP other sec. 2'!H47+'MPI poz sek 2-IIP other sec. 2'!O47</f>
        <v>917220</v>
      </c>
      <c r="E47" s="25">
        <f t="shared" ref="E47:E54" si="29">+F47-I47</f>
        <v>-460267</v>
      </c>
      <c r="F47" s="25">
        <f t="shared" ref="F47:F54" si="30">+G47+H47</f>
        <v>174887</v>
      </c>
      <c r="G47" s="25">
        <v>94039</v>
      </c>
      <c r="H47" s="25">
        <v>80848</v>
      </c>
      <c r="I47" s="25">
        <f t="shared" ref="I47:I54" si="31">+J47+K47</f>
        <v>635154</v>
      </c>
      <c r="J47" s="25">
        <v>413463</v>
      </c>
      <c r="K47" s="25">
        <v>221691</v>
      </c>
      <c r="L47" s="25">
        <f t="shared" ref="L47:L54" si="32">+M47-R47</f>
        <v>-41585</v>
      </c>
      <c r="M47" s="25">
        <f t="shared" ref="M47:M54" si="33">+N47+O47</f>
        <v>46591</v>
      </c>
      <c r="N47" s="25">
        <v>34182</v>
      </c>
      <c r="O47" s="25">
        <f t="shared" ref="O47:O54" si="34">+P47+Q47</f>
        <v>12409</v>
      </c>
      <c r="P47" s="25">
        <v>12002</v>
      </c>
      <c r="Q47" s="25">
        <v>407</v>
      </c>
      <c r="R47" s="25">
        <f t="shared" ref="R47:R54" si="35">+S47+T47</f>
        <v>88176</v>
      </c>
      <c r="S47" s="25">
        <v>84698</v>
      </c>
      <c r="T47" s="25">
        <f t="shared" ref="T47:T54" si="36">+U47+V47</f>
        <v>3478</v>
      </c>
      <c r="U47" s="25">
        <v>3461</v>
      </c>
      <c r="V47" s="25">
        <v>17</v>
      </c>
      <c r="W47" s="30"/>
      <c r="X47" s="30"/>
      <c r="Y47" s="30"/>
      <c r="Z47" s="30"/>
    </row>
    <row r="48" spans="1:26" s="31" customFormat="1" ht="21.75" customHeight="1" x14ac:dyDescent="0.2">
      <c r="A48" s="26" t="s">
        <v>95</v>
      </c>
      <c r="B48" s="27">
        <f t="shared" si="28"/>
        <v>-638783</v>
      </c>
      <c r="C48" s="27">
        <f>+F48+M48+'MPI poz sek 2-IIP other sec. 2'!C48+'MPI poz sek 2-IIP other sec. 2'!N48</f>
        <v>276658</v>
      </c>
      <c r="D48" s="27">
        <f>+I48+R48+'MPI poz sek 2-IIP other sec. 2'!H48+'MPI poz sek 2-IIP other sec. 2'!O48</f>
        <v>915441</v>
      </c>
      <c r="E48" s="27">
        <f t="shared" si="29"/>
        <v>-464642</v>
      </c>
      <c r="F48" s="27">
        <f t="shared" si="30"/>
        <v>165595</v>
      </c>
      <c r="G48" s="27">
        <v>94983</v>
      </c>
      <c r="H48" s="27">
        <v>70612</v>
      </c>
      <c r="I48" s="27">
        <f t="shared" si="31"/>
        <v>630237</v>
      </c>
      <c r="J48" s="27">
        <v>397603</v>
      </c>
      <c r="K48" s="27">
        <v>232634</v>
      </c>
      <c r="L48" s="27">
        <f t="shared" si="32"/>
        <v>-40008</v>
      </c>
      <c r="M48" s="27">
        <f t="shared" si="33"/>
        <v>47133</v>
      </c>
      <c r="N48" s="27">
        <v>34674</v>
      </c>
      <c r="O48" s="27">
        <f t="shared" si="34"/>
        <v>12459</v>
      </c>
      <c r="P48" s="27">
        <v>12067</v>
      </c>
      <c r="Q48" s="27">
        <v>392</v>
      </c>
      <c r="R48" s="27">
        <f t="shared" si="35"/>
        <v>87141</v>
      </c>
      <c r="S48" s="27">
        <v>83300</v>
      </c>
      <c r="T48" s="27">
        <f t="shared" si="36"/>
        <v>3841</v>
      </c>
      <c r="U48" s="27">
        <v>3825</v>
      </c>
      <c r="V48" s="27">
        <v>16</v>
      </c>
      <c r="W48" s="30"/>
      <c r="X48" s="30"/>
      <c r="Y48" s="30"/>
      <c r="Z48" s="30"/>
    </row>
    <row r="49" spans="1:26" s="31" customFormat="1" ht="21.75" customHeight="1" x14ac:dyDescent="0.2">
      <c r="A49" s="24" t="s">
        <v>96</v>
      </c>
      <c r="B49" s="25">
        <f t="shared" si="28"/>
        <v>-643750</v>
      </c>
      <c r="C49" s="25">
        <f>+F49+M49+'MPI poz sek 2-IIP other sec. 2'!C49+'MPI poz sek 2-IIP other sec. 2'!N49</f>
        <v>283147</v>
      </c>
      <c r="D49" s="25">
        <f>+I49+R49+'MPI poz sek 2-IIP other sec. 2'!H49+'MPI poz sek 2-IIP other sec. 2'!O49</f>
        <v>926897</v>
      </c>
      <c r="E49" s="25">
        <f t="shared" si="29"/>
        <v>-472088</v>
      </c>
      <c r="F49" s="25">
        <f t="shared" si="30"/>
        <v>172330</v>
      </c>
      <c r="G49" s="25">
        <v>99010</v>
      </c>
      <c r="H49" s="25">
        <v>73320</v>
      </c>
      <c r="I49" s="25">
        <f t="shared" si="31"/>
        <v>644418</v>
      </c>
      <c r="J49" s="25">
        <v>403235</v>
      </c>
      <c r="K49" s="25">
        <v>241183</v>
      </c>
      <c r="L49" s="25">
        <f t="shared" si="32"/>
        <v>-41243</v>
      </c>
      <c r="M49" s="25">
        <f t="shared" si="33"/>
        <v>48346</v>
      </c>
      <c r="N49" s="25">
        <v>36178</v>
      </c>
      <c r="O49" s="25">
        <f t="shared" si="34"/>
        <v>12168</v>
      </c>
      <c r="P49" s="25">
        <v>11807</v>
      </c>
      <c r="Q49" s="25">
        <v>361</v>
      </c>
      <c r="R49" s="25">
        <f t="shared" si="35"/>
        <v>89589</v>
      </c>
      <c r="S49" s="25">
        <v>85734</v>
      </c>
      <c r="T49" s="25">
        <f t="shared" si="36"/>
        <v>3855</v>
      </c>
      <c r="U49" s="25">
        <v>3847</v>
      </c>
      <c r="V49" s="25">
        <v>8</v>
      </c>
      <c r="W49" s="30"/>
      <c r="X49" s="30"/>
      <c r="Y49" s="30"/>
      <c r="Z49" s="30"/>
    </row>
    <row r="50" spans="1:26" s="31" customFormat="1" ht="21.75" customHeight="1" x14ac:dyDescent="0.2">
      <c r="A50" s="26" t="s">
        <v>97</v>
      </c>
      <c r="B50" s="28">
        <f t="shared" si="28"/>
        <v>-663278</v>
      </c>
      <c r="C50" s="28">
        <f>+F50+M50+'MPI poz sek 2-IIP other sec. 2'!C50+'MPI poz sek 2-IIP other sec. 2'!N50</f>
        <v>272373</v>
      </c>
      <c r="D50" s="28">
        <f>+I50+R50+'MPI poz sek 2-IIP other sec. 2'!H50+'MPI poz sek 2-IIP other sec. 2'!O50</f>
        <v>935651</v>
      </c>
      <c r="E50" s="28">
        <f t="shared" si="29"/>
        <v>-485727</v>
      </c>
      <c r="F50" s="28">
        <f t="shared" si="30"/>
        <v>164259</v>
      </c>
      <c r="G50" s="28">
        <v>93117</v>
      </c>
      <c r="H50" s="28">
        <v>71142</v>
      </c>
      <c r="I50" s="28">
        <f t="shared" si="31"/>
        <v>649986</v>
      </c>
      <c r="J50" s="28">
        <v>422544</v>
      </c>
      <c r="K50" s="28">
        <v>227442</v>
      </c>
      <c r="L50" s="28">
        <f t="shared" si="32"/>
        <v>-49627</v>
      </c>
      <c r="M50" s="28">
        <f t="shared" si="33"/>
        <v>46031</v>
      </c>
      <c r="N50" s="28">
        <v>33867</v>
      </c>
      <c r="O50" s="28">
        <f t="shared" si="34"/>
        <v>12164</v>
      </c>
      <c r="P50" s="28">
        <v>11795</v>
      </c>
      <c r="Q50" s="28">
        <v>369</v>
      </c>
      <c r="R50" s="28">
        <f t="shared" si="35"/>
        <v>95658</v>
      </c>
      <c r="S50" s="28">
        <v>92215</v>
      </c>
      <c r="T50" s="28">
        <f t="shared" si="36"/>
        <v>3443</v>
      </c>
      <c r="U50" s="28">
        <v>3435</v>
      </c>
      <c r="V50" s="28">
        <v>8</v>
      </c>
      <c r="W50" s="30"/>
      <c r="X50" s="30"/>
      <c r="Y50" s="30"/>
      <c r="Z50" s="30"/>
    </row>
    <row r="51" spans="1:26" s="31" customFormat="1" ht="21.75" customHeight="1" x14ac:dyDescent="0.2">
      <c r="A51" s="24" t="s">
        <v>105</v>
      </c>
      <c r="B51" s="25">
        <f t="shared" si="28"/>
        <v>-650155</v>
      </c>
      <c r="C51" s="25">
        <f>+F51+M51+'MPI poz sek 2-IIP other sec. 2'!C51+'MPI poz sek 2-IIP other sec. 2'!N51</f>
        <v>285513</v>
      </c>
      <c r="D51" s="25">
        <f>+I51+R51+'MPI poz sek 2-IIP other sec. 2'!H51+'MPI poz sek 2-IIP other sec. 2'!O51</f>
        <v>935668</v>
      </c>
      <c r="E51" s="25">
        <f t="shared" si="29"/>
        <v>-489379</v>
      </c>
      <c r="F51" s="25">
        <f t="shared" si="30"/>
        <v>164896</v>
      </c>
      <c r="G51" s="25">
        <v>93530</v>
      </c>
      <c r="H51" s="25">
        <v>71366</v>
      </c>
      <c r="I51" s="25">
        <f t="shared" si="31"/>
        <v>654275</v>
      </c>
      <c r="J51" s="25">
        <v>427793</v>
      </c>
      <c r="K51" s="25">
        <v>226482</v>
      </c>
      <c r="L51" s="25">
        <f t="shared" si="32"/>
        <v>-45545</v>
      </c>
      <c r="M51" s="25">
        <f t="shared" si="33"/>
        <v>51261</v>
      </c>
      <c r="N51" s="25">
        <v>38050</v>
      </c>
      <c r="O51" s="25">
        <f t="shared" si="34"/>
        <v>13211</v>
      </c>
      <c r="P51" s="25">
        <v>12887</v>
      </c>
      <c r="Q51" s="25">
        <v>324</v>
      </c>
      <c r="R51" s="25">
        <f t="shared" si="35"/>
        <v>96806</v>
      </c>
      <c r="S51" s="25">
        <v>93229</v>
      </c>
      <c r="T51" s="25">
        <f t="shared" si="36"/>
        <v>3577</v>
      </c>
      <c r="U51" s="25">
        <v>3572</v>
      </c>
      <c r="V51" s="25">
        <v>5</v>
      </c>
      <c r="W51" s="30"/>
      <c r="X51" s="30"/>
      <c r="Y51" s="30"/>
      <c r="Z51" s="30"/>
    </row>
    <row r="52" spans="1:26" s="31" customFormat="1" ht="21.75" customHeight="1" x14ac:dyDescent="0.2">
      <c r="A52" s="26" t="s">
        <v>106</v>
      </c>
      <c r="B52" s="27">
        <f t="shared" si="28"/>
        <v>0</v>
      </c>
      <c r="C52" s="27">
        <f>+F52+M52+'MPI poz sek 2-IIP other sec. 2'!C52+'MPI poz sek 2-IIP other sec. 2'!N52</f>
        <v>0</v>
      </c>
      <c r="D52" s="27">
        <f>+I52+R52+'MPI poz sek 2-IIP other sec. 2'!H52+'MPI poz sek 2-IIP other sec. 2'!O52</f>
        <v>0</v>
      </c>
      <c r="E52" s="27">
        <f t="shared" si="29"/>
        <v>0</v>
      </c>
      <c r="F52" s="27">
        <f t="shared" si="30"/>
        <v>0</v>
      </c>
      <c r="G52" s="27">
        <v>0</v>
      </c>
      <c r="H52" s="27">
        <v>0</v>
      </c>
      <c r="I52" s="27">
        <f t="shared" si="31"/>
        <v>0</v>
      </c>
      <c r="J52" s="27">
        <v>0</v>
      </c>
      <c r="K52" s="27">
        <v>0</v>
      </c>
      <c r="L52" s="27">
        <f t="shared" si="32"/>
        <v>0</v>
      </c>
      <c r="M52" s="27">
        <f t="shared" si="33"/>
        <v>0</v>
      </c>
      <c r="N52" s="27">
        <v>0</v>
      </c>
      <c r="O52" s="27">
        <f t="shared" si="34"/>
        <v>0</v>
      </c>
      <c r="P52" s="27">
        <v>0</v>
      </c>
      <c r="Q52" s="27">
        <v>0</v>
      </c>
      <c r="R52" s="27">
        <f t="shared" si="35"/>
        <v>0</v>
      </c>
      <c r="S52" s="27">
        <v>0</v>
      </c>
      <c r="T52" s="27">
        <f t="shared" si="36"/>
        <v>0</v>
      </c>
      <c r="U52" s="27">
        <v>0</v>
      </c>
      <c r="V52" s="27">
        <v>0</v>
      </c>
      <c r="W52" s="30"/>
      <c r="X52" s="30"/>
      <c r="Y52" s="30"/>
      <c r="Z52" s="30"/>
    </row>
    <row r="53" spans="1:26" s="31" customFormat="1" ht="21.75" customHeight="1" x14ac:dyDescent="0.2">
      <c r="A53" s="24" t="s">
        <v>107</v>
      </c>
      <c r="B53" s="25">
        <f t="shared" si="28"/>
        <v>0</v>
      </c>
      <c r="C53" s="25">
        <f>+F53+M53+'MPI poz sek 2-IIP other sec. 2'!C53+'MPI poz sek 2-IIP other sec. 2'!N53</f>
        <v>0</v>
      </c>
      <c r="D53" s="25">
        <f>+I53+R53+'MPI poz sek 2-IIP other sec. 2'!H53+'MPI poz sek 2-IIP other sec. 2'!O53</f>
        <v>0</v>
      </c>
      <c r="E53" s="25">
        <f t="shared" si="29"/>
        <v>0</v>
      </c>
      <c r="F53" s="25">
        <f t="shared" si="30"/>
        <v>0</v>
      </c>
      <c r="G53" s="25">
        <v>0</v>
      </c>
      <c r="H53" s="25">
        <v>0</v>
      </c>
      <c r="I53" s="25">
        <f t="shared" si="31"/>
        <v>0</v>
      </c>
      <c r="J53" s="25">
        <v>0</v>
      </c>
      <c r="K53" s="25">
        <v>0</v>
      </c>
      <c r="L53" s="25">
        <f t="shared" si="32"/>
        <v>0</v>
      </c>
      <c r="M53" s="25">
        <f t="shared" si="33"/>
        <v>0</v>
      </c>
      <c r="N53" s="25">
        <v>0</v>
      </c>
      <c r="O53" s="25">
        <f t="shared" si="34"/>
        <v>0</v>
      </c>
      <c r="P53" s="25">
        <v>0</v>
      </c>
      <c r="Q53" s="25">
        <v>0</v>
      </c>
      <c r="R53" s="25">
        <f t="shared" si="35"/>
        <v>0</v>
      </c>
      <c r="S53" s="25">
        <v>0</v>
      </c>
      <c r="T53" s="25">
        <f t="shared" si="36"/>
        <v>0</v>
      </c>
      <c r="U53" s="25">
        <v>0</v>
      </c>
      <c r="V53" s="25">
        <v>0</v>
      </c>
      <c r="W53" s="30"/>
      <c r="X53" s="30"/>
      <c r="Y53" s="30"/>
      <c r="Z53" s="30"/>
    </row>
    <row r="54" spans="1:26" s="31" customFormat="1" ht="21.75" customHeight="1" x14ac:dyDescent="0.2">
      <c r="A54" s="26" t="s">
        <v>108</v>
      </c>
      <c r="B54" s="28">
        <f t="shared" si="28"/>
        <v>0</v>
      </c>
      <c r="C54" s="28">
        <f>+F54+M54+'MPI poz sek 2-IIP other sec. 2'!C54+'MPI poz sek 2-IIP other sec. 2'!N54</f>
        <v>0</v>
      </c>
      <c r="D54" s="28">
        <f>+I54+R54+'MPI poz sek 2-IIP other sec. 2'!H54+'MPI poz sek 2-IIP other sec. 2'!O54</f>
        <v>0</v>
      </c>
      <c r="E54" s="28">
        <f t="shared" si="29"/>
        <v>0</v>
      </c>
      <c r="F54" s="28">
        <f t="shared" si="30"/>
        <v>0</v>
      </c>
      <c r="G54" s="28">
        <v>0</v>
      </c>
      <c r="H54" s="28">
        <v>0</v>
      </c>
      <c r="I54" s="28">
        <f t="shared" si="31"/>
        <v>0</v>
      </c>
      <c r="J54" s="28">
        <v>0</v>
      </c>
      <c r="K54" s="28">
        <v>0</v>
      </c>
      <c r="L54" s="28">
        <f t="shared" si="32"/>
        <v>0</v>
      </c>
      <c r="M54" s="28">
        <f t="shared" si="33"/>
        <v>0</v>
      </c>
      <c r="N54" s="28">
        <v>0</v>
      </c>
      <c r="O54" s="28">
        <f t="shared" si="34"/>
        <v>0</v>
      </c>
      <c r="P54" s="28">
        <v>0</v>
      </c>
      <c r="Q54" s="28">
        <v>0</v>
      </c>
      <c r="R54" s="28">
        <f t="shared" si="35"/>
        <v>0</v>
      </c>
      <c r="S54" s="28">
        <v>0</v>
      </c>
      <c r="T54" s="28">
        <f t="shared" si="36"/>
        <v>0</v>
      </c>
      <c r="U54" s="28">
        <v>0</v>
      </c>
      <c r="V54" s="28">
        <v>0</v>
      </c>
      <c r="W54" s="30"/>
      <c r="X54" s="30"/>
      <c r="Y54" s="30"/>
      <c r="Z54" s="30"/>
    </row>
    <row r="55" spans="1:26" x14ac:dyDescent="0.2">
      <c r="G55">
        <v>0</v>
      </c>
    </row>
  </sheetData>
  <mergeCells count="20">
    <mergeCell ref="S8:S9"/>
    <mergeCell ref="I7:K7"/>
    <mergeCell ref="N8:N9"/>
    <mergeCell ref="L7:L8"/>
    <mergeCell ref="B6:B9"/>
    <mergeCell ref="C6:C9"/>
    <mergeCell ref="D6:D9"/>
    <mergeCell ref="E7:E8"/>
    <mergeCell ref="B5:V5"/>
    <mergeCell ref="R7:V7"/>
    <mergeCell ref="F7:H7"/>
    <mergeCell ref="M7:Q7"/>
    <mergeCell ref="O8:Q8"/>
    <mergeCell ref="E6:K6"/>
    <mergeCell ref="L6:V6"/>
    <mergeCell ref="G8:G9"/>
    <mergeCell ref="H8:H9"/>
    <mergeCell ref="J8:J9"/>
    <mergeCell ref="K8:K9"/>
    <mergeCell ref="T8:V8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44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24</vt:i4>
      </vt:variant>
    </vt:vector>
  </HeadingPairs>
  <TitlesOfParts>
    <vt:vector size="36" baseType="lpstr">
      <vt:lpstr>MPI ak pas - IIP ass liab</vt:lpstr>
      <vt:lpstr>MPI sektory-IIP by sectors</vt:lpstr>
      <vt:lpstr>IB za granicą - DI abroad </vt:lpstr>
      <vt:lpstr>IB w Polsce - DI in Polan</vt:lpstr>
      <vt:lpstr>MPI rząd 1-IIP government 1</vt:lpstr>
      <vt:lpstr>MPI rząd 2-IIP government 2</vt:lpstr>
      <vt:lpstr>MPI MIF 1-IIP MFIs 1</vt:lpstr>
      <vt:lpstr>MPI MIF 2-IIP MFIs 2</vt:lpstr>
      <vt:lpstr>MPI poz sek 1-IIP other sec. 1</vt:lpstr>
      <vt:lpstr>MPI poz sek 2-IIP other sec. 2</vt:lpstr>
      <vt:lpstr>MPI NBP 1-IIP NBP 1</vt:lpstr>
      <vt:lpstr>MPI NBP 2-IIP NBP 2</vt:lpstr>
      <vt:lpstr>'IB w Polsce - DI in Polan'!Obszar_wydruku</vt:lpstr>
      <vt:lpstr>'IB za granicą - DI abroad '!Obszar_wydruku</vt:lpstr>
      <vt:lpstr>'MPI ak pas - IIP ass liab'!Obszar_wydruku</vt:lpstr>
      <vt:lpstr>'MPI MIF 1-IIP MFIs 1'!Obszar_wydruku</vt:lpstr>
      <vt:lpstr>'MPI MIF 2-IIP MFIs 2'!Obszar_wydruku</vt:lpstr>
      <vt:lpstr>'MPI NBP 1-IIP NBP 1'!Obszar_wydruku</vt:lpstr>
      <vt:lpstr>'MPI NBP 2-IIP NBP 2'!Obszar_wydruku</vt:lpstr>
      <vt:lpstr>'MPI poz sek 1-IIP other sec. 1'!Obszar_wydruku</vt:lpstr>
      <vt:lpstr>'MPI poz sek 2-IIP other sec. 2'!Obszar_wydruku</vt:lpstr>
      <vt:lpstr>'MPI rząd 1-IIP government 1'!Obszar_wydruku</vt:lpstr>
      <vt:lpstr>'MPI rząd 2-IIP government 2'!Obszar_wydruku</vt:lpstr>
      <vt:lpstr>'MPI sektory-IIP by sectors'!Obszar_wydruku</vt:lpstr>
      <vt:lpstr>'IB w Polsce - DI in Polan'!Tytuły_wydruku</vt:lpstr>
      <vt:lpstr>'IB za granicą - DI abroad '!Tytuły_wydruku</vt:lpstr>
      <vt:lpstr>'MPI ak pas - IIP ass liab'!Tytuły_wydruku</vt:lpstr>
      <vt:lpstr>'MPI MIF 1-IIP MFIs 1'!Tytuły_wydruku</vt:lpstr>
      <vt:lpstr>'MPI MIF 2-IIP MFIs 2'!Tytuły_wydruku</vt:lpstr>
      <vt:lpstr>'MPI NBP 1-IIP NBP 1'!Tytuły_wydruku</vt:lpstr>
      <vt:lpstr>'MPI NBP 2-IIP NBP 2'!Tytuły_wydruku</vt:lpstr>
      <vt:lpstr>'MPI poz sek 1-IIP other sec. 1'!Tytuły_wydruku</vt:lpstr>
      <vt:lpstr>'MPI poz sek 2-IIP other sec. 2'!Tytuły_wydruku</vt:lpstr>
      <vt:lpstr>'MPI rząd 1-IIP government 1'!Tytuły_wydruku</vt:lpstr>
      <vt:lpstr>'MPI rząd 2-IIP government 2'!Tytuły_wydruku</vt:lpstr>
      <vt:lpstr>'MPI sektory-IIP by sectors'!Tytuły_wydruku</vt:lpstr>
    </vt:vector>
  </TitlesOfParts>
  <Company>Narodowy Bank Polski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NazwaDepartamentu</dc:creator>
  <cp:lastModifiedBy>Karpiuk, Krystyna</cp:lastModifiedBy>
  <cp:lastPrinted>2013-09-16T08:55:52Z</cp:lastPrinted>
  <dcterms:created xsi:type="dcterms:W3CDTF">2004-08-16T08:42:19Z</dcterms:created>
  <dcterms:modified xsi:type="dcterms:W3CDTF">2014-07-16T11:08:12Z</dcterms:modified>
</cp:coreProperties>
</file>